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ETAPA Č1_SO001" sheetId="1" r:id="rId1"/>
    <sheet name="ETAPA Č1_SO002" sheetId="2" r:id="rId2"/>
    <sheet name="ETAPA Č1_SO101_SO101.1" sheetId="3" r:id="rId3"/>
    <sheet name="ETAPA Č1_SO101_SO101.2" sheetId="4" r:id="rId4"/>
    <sheet name="ETAPA Č1_SO101_SO101.3" sheetId="5" r:id="rId5"/>
    <sheet name="ETAPA Č1_SO101_SO101.4" sheetId="6" r:id="rId6"/>
    <sheet name="ETAPA Č1_SO101_SO101.5" sheetId="7" r:id="rId7"/>
    <sheet name="ETAPA Č1_SO102" sheetId="8" r:id="rId8"/>
    <sheet name="ETAPA Č1_SO104" sheetId="9" r:id="rId9"/>
    <sheet name="ETAPA Č1_SO105" sheetId="10" r:id="rId10"/>
    <sheet name="ETAPA Č1_SO106_SO106.1" sheetId="11" r:id="rId11"/>
    <sheet name="ETAPA Č1_SO201" sheetId="12" r:id="rId12"/>
    <sheet name="ETAPA Č1_SO202" sheetId="13" r:id="rId13"/>
  </sheets>
  <definedNames/>
  <calcPr/>
  <webPublishing/>
</workbook>
</file>

<file path=xl/sharedStrings.xml><?xml version="1.0" encoding="utf-8"?>
<sst xmlns="http://schemas.openxmlformats.org/spreadsheetml/2006/main" count="3198" uniqueCount="805">
  <si>
    <t>ASPE10</t>
  </si>
  <si>
    <t>S</t>
  </si>
  <si>
    <t>Firma: ÚDRŽBA SILNIC Královéhradeckého kraje a.s.</t>
  </si>
  <si>
    <t>Soupis prací objektu</t>
  </si>
  <si>
    <t xml:space="preserve">Stavba: </t>
  </si>
  <si>
    <t>36547a</t>
  </si>
  <si>
    <t>III/30011 DVŮR KRÁLOVÉ - ZÁLESÍ - DOUBRAVICE_24112023_neoceněný</t>
  </si>
  <si>
    <t>O</t>
  </si>
  <si>
    <t>Objekt:</t>
  </si>
  <si>
    <t>ETAPA Č1</t>
  </si>
  <si>
    <t>km 1,378 - 2,225</t>
  </si>
  <si>
    <t>O1</t>
  </si>
  <si>
    <t>Rozpočet:</t>
  </si>
  <si>
    <t>0,00</t>
  </si>
  <si>
    <t>15,00</t>
  </si>
  <si>
    <t>21,00</t>
  </si>
  <si>
    <t>3</t>
  </si>
  <si>
    <t>2</t>
  </si>
  <si>
    <t>SO001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</si>
  <si>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</si>
  <si>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</si>
  <si>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</si>
  <si>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</si>
  <si>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</si>
  <si>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</si>
  <si>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</si>
  <si>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</si>
  <si>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</si>
  <si>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</si>
  <si>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</si>
  <si>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</si>
  <si>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</si>
  <si>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</si>
  <si>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</si>
  <si>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</si>
  <si>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</si>
  <si>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</si>
  <si>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</si>
  <si>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</si>
  <si>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</si>
  <si>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</si>
  <si>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</si>
  <si>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</si>
  <si>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</si>
  <si>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</si>
  <si>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Délka stavby 0,847 km.   
Pevná cena</t>
  </si>
  <si>
    <t>VV</t>
  </si>
  <si>
    <t>1=1,000 [A]</t>
  </si>
  <si>
    <t>TS</t>
  </si>
  <si>
    <t>zahrnuje veškeré náklady spojené s objednatelem požadovanými zařízeními</t>
  </si>
  <si>
    <t>029112</t>
  </si>
  <si>
    <t>OSTATNÍ POŽADAVKY - GEODETICKÉ ZAMĚŘENÍ - PLOŠNÉ</t>
  </si>
  <si>
    <t>SOUBOR</t>
  </si>
  <si>
    <t>Zaměření vrstev pro určení kubatur sanací (dle zaměření příčných řezů v PD) a pro určení kubatur konstrukčních vrstev a celkových plošných a délkových výměr. Délka stavby 0,847 km.   
Pevná cena</t>
  </si>
  <si>
    <t>zahrnuje veškeré náklady spojené s objednatelem požadovanými pracemi</t>
  </si>
  <si>
    <t>029113</t>
  </si>
  <si>
    <t>OSTATNÍ POŽADAVKY - GEODETICKÉ ZAMĚŘENÍ - CELKY</t>
  </si>
  <si>
    <t>KUS</t>
  </si>
  <si>
    <t>Zaměření skutečného provedení díla ke kolaudaci stavby.   
Délka stavby 0,847 km.   
Pevná cena</t>
  </si>
  <si>
    <t>02940</t>
  </si>
  <si>
    <t>OSTATNÍ POŽADAVKY - VYPRACOVÁNÍ DOKUMENTACE</t>
  </si>
  <si>
    <t>Havarijní plán a protipovodňový plán (2x tištěné paré), vč. schválení</t>
  </si>
  <si>
    <t>02943</t>
  </si>
  <si>
    <t>a</t>
  </si>
  <si>
    <t>OSTATNÍ POŽADAVKY - VYPRACOVÁNÍ RDS</t>
  </si>
  <si>
    <t>Realizační dokumentace stavby pro SO 101, 102 a 104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Délka stavby 0,847 km.   
Pevná cena</t>
  </si>
  <si>
    <t>b</t>
  </si>
  <si>
    <t>Realizační dokumentace stavby pro SO 201 a 202 (4x tištěné paré + 1x CD). Obsah dle směrnice pro dokumentaci staveb PK, v souladu s PDPS, Řeší podrobnosti pro kvalitní a bezpečné zhotovení stavby. . Vypracuje autorizovaná osoba. Odsouhlasí správce stavby. Havarijní plán a protipovodňový plán (2x tištěné paré). Vypracování Plánu údržby mostu.  
Zadavatel poskytne otevřený formát *.dwg.   
Pevná cena</t>
  </si>
  <si>
    <t>7</t>
  </si>
  <si>
    <t>02944</t>
  </si>
  <si>
    <t>OSTAT POŽADAVKY - DOKUMENTACE SKUTEČ PROVEDENÍ V DIGIT FORMĚ</t>
  </si>
  <si>
    <t>DSPS 3x tištěné paré + 1x CD   
Délka stavby 0,847 km.   
Pevná cena</t>
  </si>
  <si>
    <t>8</t>
  </si>
  <si>
    <t>02945</t>
  </si>
  <si>
    <t>OSTAT POŽADAVKY - GEOMETRICKÝ PLÁN</t>
  </si>
  <si>
    <t>Geometrický plán pro majetkové vypořádání vlastnických vztahů, potvrzený katastrálním úřadem.   
12x tiskem   
Délka stavby 0,847 km.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</si>
  <si>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</si>
  <si>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</si>
  <si>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</si>
  <si>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Délka stavby 0,847 km.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</si>
  <si>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</si>
  <si>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</si>
  <si>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</si>
  <si>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Náklady na zřízení informační tabule (1ks na celou stavbu) s údaji o stavbě s textem dle vzoru objednatele IROP, včetně kotvení. Po ukončení stavby odstranění.   
Pevná cena.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</si>
  <si>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</si>
  <si>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</si>
  <si>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</si>
  <si>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03350</t>
  </si>
  <si>
    <t>SLUŽBY ZAJIŠŤUJÍCÍ REGUL, PŘEVED A OCHRANU VEŘEJ DOPRAVY</t>
  </si>
  <si>
    <t>náklady spojené se zajištěním náhradní autobusové dopravy  
doprava z Doubravic do Zálesí a zpět - linky 415 a 417  
frekvence 10x denně min. 8 míst pro cestující  
PEVNÁ CENA</t>
  </si>
  <si>
    <t>zahrnuje objednatelem povolené náklady na služby pro zhotovitele</t>
  </si>
  <si>
    <t>12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</si>
  <si>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</si>
  <si>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</si>
  <si>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Délka stavby 0,847 km.   
Pevná cena</t>
  </si>
  <si>
    <t>zahrnuje objednatelem povolené náklady na požadovaná zařízení zhotovitele</t>
  </si>
  <si>
    <t>SO002</t>
  </si>
  <si>
    <t>KÁCENÍ</t>
  </si>
  <si>
    <t>Zemní práce</t>
  </si>
  <si>
    <t>11243</t>
  </si>
  <si>
    <t>ÚPRAVA STROMŮ D PŘES 0,9M ŘEZEM VĚTVÍ</t>
  </si>
  <si>
    <t>ořezání ponechaných stromů v blízkosti komunikace 
10=10,000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</si>
  <si>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</si>
  <si>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SO101</t>
  </si>
  <si>
    <t>SILNICE III/30011</t>
  </si>
  <si>
    <t>O2</t>
  </si>
  <si>
    <t>SO101.1</t>
  </si>
  <si>
    <t>KOMUNIKACE</t>
  </si>
  <si>
    <t>015111</t>
  </si>
  <si>
    <t>POPLATKY ZA LIKVIDACI ODPADŮ NEKONTAMINOVANÝCH - 17 05 04  VYTĚŽENÉ ZEMINY A HORNINY -  I. TŘÍDA TĚŽITELNOSTI</t>
  </si>
  <si>
    <t>T</t>
  </si>
  <si>
    <t>viz. pol. 12922, 212045, 133738, 123738</t>
  </si>
  <si>
    <t>(827,5*0,1)*1,9=157,225 [A] 
821*0,3*0,4*1,9=187,188 [B] 
16,8*1,9=31,920 [C] 
135,215*1,9=256,909 [D] 
Celkem: A+B+C+D=633,242 [E]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</si>
  <si>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</si>
  <si>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</si>
  <si>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</si>
  <si>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viz pol č. 96657</t>
  </si>
  <si>
    <t>9*3*0,7*0,15*2,3=6,521 [A]</t>
  </si>
  <si>
    <t>11372</t>
  </si>
  <si>
    <t>FRÉZOVÁNÍ ZPEVNĚNÝCH PLOCH ASFALTOVÝCH</t>
  </si>
  <si>
    <t>M3</t>
  </si>
  <si>
    <t>Plošné frézování asfaltobetonového souvrství.    
Zhotovitel v ceně zohlední možnost zpětného využití vyfrézovaného materiálu na stavbě</t>
  </si>
  <si>
    <t>frézování celoplošné 
KONSTRUKCE A+C tl. 110 mm 
(5204+(116+42))*0,11=589,820 [A] 
sjezdy tl. 5 cm 
17*0,05=0,850 [B] 
Celkem: A+B=590,670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</si>
  <si>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</si>
  <si>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113762</t>
  </si>
  <si>
    <t>FRÉZOVÁNÍ DRÁŽKY PRŮŘEZU DO 200MM2 V ASFALTOVÉ VOZOVCE</t>
  </si>
  <si>
    <t>M</t>
  </si>
  <si>
    <t>pracovní spáry ZU 
8=8,000 [A] 
pracovní spáry etapy 
6=6,000 [B] 
příčné odvodňovače 
8+8=16,000 [C] 
Celkem: A+B+C=30,000 [D]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</si>
  <si>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</si>
  <si>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</si>
  <si>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</si>
  <si>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>vč.odvozu na skládku. Poplatek za skládku je uveden v položce č. 015111  
uchazeč zohlední cenu dopravy dle svých možností</t>
  </si>
  <si>
    <t>odkop za krajnicí pro betonové žlaby a podobrubníkové rigoly 
délka * šířka * prům hloubka 
188*0,65*0,2=24,440 [A] 
633*0,7*0,25=110,775 [B] 
Celkem: A+B=135,215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</si>
  <si>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</si>
  <si>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</si>
  <si>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</si>
  <si>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M2</t>
  </si>
  <si>
    <t>viz. přílohy D1, pročištění stávajících krajnic od nánosů, vč. odvozu na skládku a uložení na skládku, poplatek za skládku v položce 015111</t>
  </si>
  <si>
    <t>šířka 0,5 m 
(délka komunikace * 2 okraje - délka sjezdu a křižovatek)* šířka 
(854*2-53)*0,5=827,500 [A]</t>
  </si>
  <si>
    <t>- vodorovná a svislá doprava, přemístění, přeložení, manipulace s výkopkem a uložení na skládku (bez poplatku)</t>
  </si>
  <si>
    <t>133738</t>
  </si>
  <si>
    <t>HLOUBENÍ ŠACHET ZAPAŽ I NEPAŽ TŘ. I, ODVOZ DO 20KM</t>
  </si>
  <si>
    <t>vč.odvozu na skládku, poplatek za skládku uveden v položce č. 015111  
uchazeč zohlední cenu dopravy dle svých možností</t>
  </si>
  <si>
    <t>drenážní šachtice 
(počet * délka * šířka * hloubka) 
14*1*1*1,2=16,800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</si>
  <si>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</si>
  <si>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</si>
  <si>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</si>
  <si>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viz pol č. 133738, 123738</t>
  </si>
  <si>
    <t>16,8=16,800 [B] 
135,215=135,215 [C] 
Celkem: B+C=152,015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</si>
  <si>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</si>
  <si>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</si>
  <si>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</si>
  <si>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viz. přílohy D1 - vhodný materiál dle ČSN 72 1002</t>
  </si>
  <si>
    <t>krajnice 
(délka * průměrná plocha) 
(854*2-188-53)*0,15=220,050 [A] 
za obrubou 
(délka * průměrná plocha) 
188*0,15=28,200 [B] 
Celkem: A+B=248,250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</si>
  <si>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</si>
  <si>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</si>
  <si>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</si>
  <si>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vč. hutnění  
MATERIÁL ŠP</t>
  </si>
  <si>
    <t>drenážní šachtice 
(počet * objem) 
14*0,6=8,400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</si>
  <si>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</si>
  <si>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</si>
  <si>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</si>
  <si>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>ornice z objektu SO201 pol.č. 12110  
vč výkopu a dovozu z meziskládky</t>
  </si>
  <si>
    <t>ohumusování za obrubou šířky 0,25 m 
délka obruby * šířka 
138*0,25=34,500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</si>
  <si>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</si>
  <si>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</si>
  <si>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</si>
  <si>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</si>
  <si>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</si>
  <si>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13</t>
  </si>
  <si>
    <t>212045</t>
  </si>
  <si>
    <t>TRATIVODY KOMPLET Z TRUB NEKOV DN DO 200MM, RÝHA TŘ I</t>
  </si>
  <si>
    <t>DN160  
viz. přílohy D1</t>
  </si>
  <si>
    <t>pod obrubu 
188=188,000 [A] 
pod příkopové žlaby 
633=633,000 [B] 
Celkem: A+B=821,000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</si>
  <si>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</si>
  <si>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</si>
  <si>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14</t>
  </si>
  <si>
    <t>56330</t>
  </si>
  <si>
    <t>VOZOVKOVÉ VRSTVY ZE ŠTĚRKODRTI</t>
  </si>
  <si>
    <t>vyrovnání nezpevněných sjezdů  
viz příloha D1</t>
  </si>
  <si>
    <t>prům tl. 0,15 
(18+15)*0,15=4,950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</si>
  <si>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</si>
  <si>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15</t>
  </si>
  <si>
    <t>56932</t>
  </si>
  <si>
    <t>ZPEVNĚNÍ KRAJNIC ZE ŠTĚRKODRTI TL. DO 100MM</t>
  </si>
  <si>
    <t>viz přílohy D1  
štěrkodrť 0/22 tř. B</t>
  </si>
  <si>
    <t>šířka 0,5 m 
(délka komunikace * 2 okraje - délka obrub - délka sjezdu a křižovatek)* šířka 
(854*2-188-53)*0,5=733,500 [A] 
(délka svodidel * rozšíření krajnice za svodidlem) 
799*0,75=599,250 [B] 
Celkem: A+B=1 332,750 [C]</t>
  </si>
  <si>
    <t>- dodání kameniva předepsané kvality a zrnitosti  
- rozprostření a zhutnění vrstvy v předepsané tloušťce  
- zřízení vrstvy bez rozlišení šířky, pokládání vrstvy po etapách</t>
  </si>
  <si>
    <t>16</t>
  </si>
  <si>
    <t>572213</t>
  </si>
  <si>
    <t>SPOJOVACÍ POSTŘIK Z EMULZE DO 0,5KG/M2</t>
  </si>
  <si>
    <t>viz. příloha D1</t>
  </si>
  <si>
    <t>na vyfrézovaný povrch 0,4 kg/m2 
viz pol. č. 574E66 
5569,86=5 569,860 [A] 
na podkladní vrstvu 0,3 kg/m2 
viz pol. č. 574A34 
5379=5 379,000 [B] 
na geomříže 
56=56,000 [C] 
Celkem: A+B+C=11 004,860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</si>
  <si>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</si>
  <si>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17</t>
  </si>
  <si>
    <t>57475</t>
  </si>
  <si>
    <t>VOZOVKOVÉ VÝZTUŽNÉ VRSTVY Z GEOMŘÍŽOVINY</t>
  </si>
  <si>
    <t>viz přílohy TZ D1  
ze skelného vlákna, indexová pevnost 50kN/m a indexová tažnost max 3%</t>
  </si>
  <si>
    <t>(délka * šířka * počet vrstev) 
pracovní spáry ZU 
(8)*2*2=32,000 [A] 
pracovní spáry etapy 
(6)*2*2=24,000 [B] 
Celkem: A+B=56,000 [C]</t>
  </si>
  <si>
    <t>- dodání geomříže v požadované kvalitě a v množství včetně přesahů (přesahy započteny v jednotkové ceně)  
- očištění podkladu  
- pokládka geomříže dle předepsaného technologického předpisu</t>
  </si>
  <si>
    <t>18</t>
  </si>
  <si>
    <t>574A34</t>
  </si>
  <si>
    <t>ASFALTOVÝ BETON PRO OBRUSNÉ VRSTVY ACO 11+, 11S TL. 40MM</t>
  </si>
  <si>
    <t>viz. přílohy D1, vč.zatěsnění spár a jejich řezání, zálivek a předtěsnění spár</t>
  </si>
  <si>
    <t>III/30011 
KONSTRUKCE A 
5204=5 204,000 [A] 
KONSTRUKCE C 
116+42=158,000 [C] 
SJEZDY 
17=17,000 [D] 
Celkem: A+C+D=5 379,000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</si>
  <si>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</si>
  <si>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19</t>
  </si>
  <si>
    <t>574E66</t>
  </si>
  <si>
    <t>ASFALTOVÝ BETON PRO PODKLADNÍ VRSTVY ACP 16+, 16S TL. 70MM</t>
  </si>
  <si>
    <t>viz. přílohy D1</t>
  </si>
  <si>
    <t>III/30011 
KONSTRUKCE A 
5204=5 204,000 [A] 
ROZŠÍŘENÍ NA KRAJI 
(délka * šířka * 2) 
849*0,07*2=118,860 [B] 
KONSTRUKCE C 
116+42=158,000 [C] 
VYROVNÁVKA POVRCHU PO ODFRÉZOVÁNÍ  
72=72,000 [D] 
SJEZDY 
17=17,000 [E] 
Celkem: A+B+C+D+E=5 569,860 [F]</t>
  </si>
  <si>
    <t>Potrubí</t>
  </si>
  <si>
    <t>20</t>
  </si>
  <si>
    <t>895123</t>
  </si>
  <si>
    <t>DRENÁŽNÍ ŠACHTICE KONTROLNÍ Z BETON DÍLCŮ ŠK 100</t>
  </si>
  <si>
    <t>drenážní šachtice vrcholové a mezilehlé (po 50 m)  
viz. přílohy D1</t>
  </si>
  <si>
    <t>vrcholové 
km 1,445 vpravo 
km 1,470 vlevo 
km 1,870 vlevo 
3=3,000 [A]  
mezilehlé 
11=11,000 [B] 
Celkem: A+B=14,000 [C]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</si>
  <si>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</si>
  <si>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Ostatní konstrukce a práce</t>
  </si>
  <si>
    <t>21</t>
  </si>
  <si>
    <t>9113A1</t>
  </si>
  <si>
    <t>SVODIDLO OCEL SILNIČ JEDNOSTR, ÚROVEŇ ZADRŽ N1, N2 - DODÁVKA A MONTÁŽ</t>
  </si>
  <si>
    <t>viz. přílohy D1  
úroveň zadržení N2, vč.osazení odrazek do pásnic. Přesný typ svodidla bude schválen investorem při realizaci stavby</t>
  </si>
  <si>
    <t>viz. tab v technické zprávě 
vč. náběhů 
vpravo km 1,445-1,558+1,590-1,876 
113+286=399,000 [A] 
vlevo km 1,445-1,490+1,586-1,616+1,900-2,225 
45+30+325=400,000 [B] 
Celkem: A+B=799,000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</si>
  <si>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</si>
  <si>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22</t>
  </si>
  <si>
    <t>9113A3</t>
  </si>
  <si>
    <t>SVODIDLO OCEL SILNIČ JEDNOSTR, ÚROVEŇ ZADRŽ N1, N2 - DEMONTÁŽ S PŘESUNEM</t>
  </si>
  <si>
    <t>přesun dle určení objednatele</t>
  </si>
  <si>
    <t>180=180,000 [A]</t>
  </si>
  <si>
    <t>položka zahrnuje:  
- demontáž a odstranění zařízení  
- jeho odvoz na předepsané místo</t>
  </si>
  <si>
    <t>23</t>
  </si>
  <si>
    <t>917224</t>
  </si>
  <si>
    <t>SILNIČNÍ A CHODNÍKOVÉ OBRUBY Z BETONOVÝCH OBRUBNÍKŮ ŠÍŘ 150MM</t>
  </si>
  <si>
    <t>obrubník 120/150/300/1000 vč.dodání, lože, osazení  
viz. přílohy D1</t>
  </si>
  <si>
    <t>vpravo km 1,387-1,425 + 2,100-2,250 
38+150=188,000 [A]</t>
  </si>
  <si>
    <t>Položka zahrnuje:  
dodání a pokládku betonových obrubníků o rozměrech předepsaných zadávací dokumentací  
betonové lože i boční betonovou opěrku.</t>
  </si>
  <si>
    <t>24</t>
  </si>
  <si>
    <t>919112</t>
  </si>
  <si>
    <t>ŘEZÁNÍ ASFALTOVÉHO KRYTU VOZOVEK TL DO 100MM</t>
  </si>
  <si>
    <t>viz přílohy D1</t>
  </si>
  <si>
    <t>položka zahrnuje řezání vozovkové vrstvy v předepsané tloušťce, včetně spotřeby vody</t>
  </si>
  <si>
    <t>25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</si>
  <si>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</si>
  <si>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</si>
  <si>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</si>
  <si>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26</t>
  </si>
  <si>
    <t>935212</t>
  </si>
  <si>
    <t>PŘÍKOPOVÉ ŽLABY Z BETON TVÁRNIC ŠÍŘ DO 600MM DO BETONU TL 100MM</t>
  </si>
  <si>
    <t>viz. přílohy D1    
500/600/170, kompletní dodávka vč. výkopu a dosypání a úpravy napojení terénu</t>
  </si>
  <si>
    <t>vlevo km 1,387 - 1,425 + 1,495 - 1,585 + 1,585 - 1,870  
38+90+285=413,000 [A] 
vpravo km 1,880 - 2,100  
220=220,000 [B] 
Celkem: A+B=633,000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</si>
  <si>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</si>
  <si>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27</t>
  </si>
  <si>
    <t>93557</t>
  </si>
  <si>
    <t>ŽLABY Z DÍLCŮ Z BETONU SVĚTLÉ ŠÍŘKY DO 500MM VČET MŘÍŽÍ</t>
  </si>
  <si>
    <t>žlab před přejezdem se vnějším rozměrem 700/600 ve tvaru písmene U (beton C35/45)  
plastová mříž D400  
detail viz TZ D1</t>
  </si>
  <si>
    <t>km 1,380 
9=9,000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</si>
  <si>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</si>
  <si>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28</t>
  </si>
  <si>
    <t>935822</t>
  </si>
  <si>
    <t>ŽLABY A RIGOLY DLÁŽDĚNÉ Z KOSTEK VELKÝCH DO BETONU TL 100MM</t>
  </si>
  <si>
    <t>dláždění podobrubníkových rigolů  
viz. přílohy D1 vč.dodání, lože, osazení</t>
  </si>
  <si>
    <t>podobrubníkové rigoly šíře 0,5 m 
vpravo km 1,387-1,425 + 2,100-2,250 
délka * šířka žlabu 
(38+150)*0,5=94,000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</si>
  <si>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</si>
  <si>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29</t>
  </si>
  <si>
    <t>96657</t>
  </si>
  <si>
    <t>ODSTRANĚNÍ ŽLABŮ Z DÍLCŮ (VČET ŠTĚRBINOVÝCH) ŠÍŘKY 500MM</t>
  </si>
  <si>
    <t>viz přílohy D1  
poplatek za skládku viz pol.č. 015140</t>
  </si>
  <si>
    <t>odvodnovací žlaby ve vozovce 
kompletní odstranění 
km 1,380 
9=9,000 [B]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</si>
  <si>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</si>
  <si>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SO101.2</t>
  </si>
  <si>
    <t>SANACE</t>
  </si>
  <si>
    <t>viz. pol. 113328</t>
  </si>
  <si>
    <t>608,35*1,9=1 155,865 [A]</t>
  </si>
  <si>
    <t>113328</t>
  </si>
  <si>
    <t>ODSTRAN PODKL ZPEVNĚNÝCH PLOCH Z KAMENIVA NESTMEL, ODVOZ DO 20KM</t>
  </si>
  <si>
    <t>vč.odvozu na skládku a uložení na skládku. Poplatek za skládku je uveden v položce č. 015112  
čerpat pouze s odsouhlasením TDI  
uchazeč zohlední cenu dopravy dle svých možností</t>
  </si>
  <si>
    <t>odkop nestmelených vrstev na úroveň navržené zemní pláně    
prům tl. 23 cm 
sanace kraje  
(délka * šířka * obě strany *  tl.) 
(854*1,5*2)*0,23=589,260 [A] 
odečteno kraj konstrukce C (most a propustek) 
-(20+5)*1,5*2*0,23=-17,250 [B] 
celoplošně konstrukce C 
(116+42)*0,23=36,340 [C] 
Celkem: A+B+C=608,350 [D]</t>
  </si>
  <si>
    <t>Frézování asfaltobetonového souvrství v sanovaných krajích.    
Zhotovitel v ceně zohlední možnost zpětného využití vyfrézovaného materiálu na stavbě   
čerpat pouze s odsouhlasením TDI</t>
  </si>
  <si>
    <t>dofrézování zbylých HAV 
sanace kraje  
(délka * šířka * obě strany *  tl.) 
(854*1,5*2)*0,04=102,480 [A] 
odečteno kraj konstrukce C (most a propustek) 
-(20+5)*1,5*2*0,04=-3,000 [B] 
celoplošně konstrukce C (most a propustek) 
(114+42)*0,04=6,240 [C] 
Celkem: A+B+C=105,720 [D]</t>
  </si>
  <si>
    <t>18110</t>
  </si>
  <si>
    <t>ÚPRAVA PLÁNĚ SE ZHUTNĚNÍM V HORNINĚ TŘ. I</t>
  </si>
  <si>
    <t>zemní pláň sanací - viz. přílohy D1  
čerpat pouze s odsouhlasením TDI</t>
  </si>
  <si>
    <t>sanace kraje  
(délka * šířka * obě strany) 
(854*1,5*2)=2 562,000 [A] 
odečteno kraj konstrukce C (most a propustek) 
-(20+5)*1,5*2=-75,000 [B] 
celoplošně konstrukce C (most a propustek) 
(114+42)=156,000 [C] 
Celkem: A+B+C=2 643,000 [D]</t>
  </si>
  <si>
    <t>položka zahrnuje úpravu pláně včetně vyrovnání výškových rozdílů. Míru zhutnění určuje projekt.</t>
  </si>
  <si>
    <t>56333</t>
  </si>
  <si>
    <t>VOZOVKOVÉ VRSTVY ZE ŠTĚRKODRTI TL. DO 150MM</t>
  </si>
  <si>
    <t>ŠDA/32GN  
vč zkoušek hutnění  
čerpat pouze s odsouhlasením TDI</t>
  </si>
  <si>
    <t>572123</t>
  </si>
  <si>
    <t>INFILTRAČNÍ POSTŘIK Z EMULZE DO 1,0KG/M2</t>
  </si>
  <si>
    <t>viz. přílohy D1  
0,6 KG/M2  
na vrstvu ŠD - viz položka č. 56333</t>
  </si>
  <si>
    <t>2643=2 643,000 [A]</t>
  </si>
  <si>
    <t>na vrstvu ACP22+ 
viz pol. č. 574E68 
2643=2 643,000 [A]</t>
  </si>
  <si>
    <t>sanace kraje  
(délka * šířka * obě strany) 
(854*2*2)=3 416,000 [A] 
odečteno kraj konstrukce C (most a propustek) 
-(20+5)*2*2=- 100,000 [B] 
Celkem: A+B=3 316,000 [C]</t>
  </si>
  <si>
    <t>574E46</t>
  </si>
  <si>
    <t>ASFALTOVÝ BETON PRO PODKLADNÍ VRSTVY ACP 16+, 16S TL. 50MM</t>
  </si>
  <si>
    <t>sanace kraje  
(délka * šířka * obě strany) 
(854*1,5*2)=2 562,000 [A] 
odečteno kraj konstrukce C (most a propustek) 
-(20+5)*1,5*2=-75,000 [B] 
celoplošně konstrukce C (most a propustek) 
(114+42)=156,000 [C] 
Celkem: (A+B+C)=2 643,000 [D]</t>
  </si>
  <si>
    <t>574E68</t>
  </si>
  <si>
    <t>ASFALTOVÝ BETON PRO PODKLADNÍ VRSTVY ACP 22+, 22S TL. 70MM</t>
  </si>
  <si>
    <t>ACP 22+  
viz přílohy D1</t>
  </si>
  <si>
    <t>SO101.3</t>
  </si>
  <si>
    <t>VÝMĚNA AKTIVNÍ ZÓNY</t>
  </si>
  <si>
    <t>viz pol. č. 123738</t>
  </si>
  <si>
    <t>1243,5*1,9=2 362,650 [A]</t>
  </si>
  <si>
    <t>vč.odvozu na skládku. Poplatek za skládku je uveden v položce č. 015111  
čerpat pouze s odsouhlasením TDI  
uchazeč zohlední cenu dopravy dle svých možností</t>
  </si>
  <si>
    <t>TL. 500 MM 
sanace kraje  
(délka * šířka * obě strany * tl.) 
(854*1,5*2)*0,5=1 281,000 [A] 
odečteno kraj konstrukce C (most a propustek) 
-(20+5)*1,5*2*0,5=-37,500 [B] 
Celkem: A+B=1 243,500 [C]</t>
  </si>
  <si>
    <t>viz pol č. 123738</t>
  </si>
  <si>
    <t>1243,5=1 243,500 [A]</t>
  </si>
  <si>
    <t>úprava základové spáry přehutněním  
čerpat pouze s odsouhlasením TDI</t>
  </si>
  <si>
    <t>sanace kraje  
(délka * šířka * obě strany.) 
(854*1,5*2)=2 562,000 [A] 
odečteno kraj konstrukce C (most a propustek) 
-(20+5)*1,5*2=-75,000 [B] 
Celkem: A+B=2 487,000 [C]</t>
  </si>
  <si>
    <t>28997</t>
  </si>
  <si>
    <t>OPLÁŠTĚNÍ (ZPEVNĚNÍ) Z GEOTEXTILIE A GEOMŘÍŽOVIN</t>
  </si>
  <si>
    <t>SEPARAČNÍ GEOTEXTILIE 300 G/M2  
netkaná geotextilie   
CBR min. 3 kN, odolnost proti proražení max 20 mm, tažnost min. 10%  
čerpat pouze s odsouhlasením TDI</t>
  </si>
  <si>
    <t>sanace kraje  
(délka * šířka * obě strany.) 
(854*2,5*2)=4 270,000 [A] 
odečteno kraj konstrukce C (most a propustek) 
-(20+5)*2,5*2=- 125,000 [B] 
Celkem: A+B=4 145,000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</si>
  <si>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</si>
  <si>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čerpat pouze s odsouhlasením TDI</t>
  </si>
  <si>
    <t>ŠDb 
TL. 500 MM 
sanace kraje  
(délka * šířka * obě strany * tl.) 
(854*1,5*2)*0,5=1 281,000 [A] 
odečteno kraj konstrukce C (most a propustek) 
-(20+5)*1,5*2*0,5=-37,500 [B] 
Celkem: A+B=1 243,500 [C]</t>
  </si>
  <si>
    <t>SO101.4</t>
  </si>
  <si>
    <t>SANACE PARAPLÁNĚ</t>
  </si>
  <si>
    <t>21451</t>
  </si>
  <si>
    <t>SANAČNÍ VRSTVY Z LOMOVÉHO KAMENE</t>
  </si>
  <si>
    <t>sanace lomovým kamenem např. f. 63/125 zaválcováním do podloží  
předpoklad 20 % sanací  
čerpat pouze s odsouhlasením TDI</t>
  </si>
  <si>
    <t>sanace kraje  
(délka * šířka * obě strany) 
(854*1,5*2)=2 562,000 [A] 
odečteno kraj konstrukce C (most a propustek) 
-(20+5)*1,5*2=-75,000 [B] 
předpoklad 20% sanací 
Celkem: (A+B)*0,2=497,400 [C]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</si>
  <si>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</si>
  <si>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SO101.5</t>
  </si>
  <si>
    <t>OPRAVA TRHLIN</t>
  </si>
  <si>
    <t>KONSTRUKCE A 
100*2=200,000 [A]</t>
  </si>
  <si>
    <t>577A1</t>
  </si>
  <si>
    <t>VÝSPRAVA TRHLIN ASFALTOVOU ZÁLIVKOU</t>
  </si>
  <si>
    <t>100=100,000 [A]</t>
  </si>
  <si>
    <t>- vyfrézování drážky šířky do 20mm hloubky do 40mm  
- vyčištění  
- nátěr  
- výplň předepsanou zálivkovou hmotou</t>
  </si>
  <si>
    <t>SO102</t>
  </si>
  <si>
    <t>AUTOBUSOVÁ ZASTÁVKA DVŮR KRÁLOVÉ N.L., U ŽEL. ST.</t>
  </si>
  <si>
    <t>položka č. 123738 
ODKOP PRO SPOD STAVBU SILNIC A ŽELEZNIC TŘ. I,  
25,6*1,9=48,640 [A] 
Celkem: A=48,640 [B]</t>
  </si>
  <si>
    <t>121103</t>
  </si>
  <si>
    <t>SEJMUTÍ ORNICE NEBO LESNÍ PŮDY S ODVOZEM DO 3KM</t>
  </si>
  <si>
    <t>ornice z pol.č. 121103</t>
  </si>
  <si>
    <t>NA MEZIDEPONII PRO DALŠÍ VYUŽITÍ NA STAVBĚ 
viz. koordinační situace a vzorové příčné řezy 
prům tl. 15 cm 
(plocha * tloušťka * počet nástupišť) 
32*0,15*2=9,600 [A]</t>
  </si>
  <si>
    <t>položka zahrnuje sejmutí ornice bez ohledu na tloušťku vrstvy a její vodorovnou dopravu  
nezahrnuje uložení na trvalou skládku</t>
  </si>
  <si>
    <t>uchazeč zohlední cenu dopravy dle svých možností  
poplatek za skládku viz pol.č. 015111</t>
  </si>
  <si>
    <t>odkop na úroveň zemní pláně 
viz. koordinační situace a vzorové příčné řezy 
(plocha * tloušťka * počet nástupišť) 
32*0,1*2=6,400 [A] 
výměna v aktivní zóně na hloubku 30 cm 
32*0,3*2=19,200 [B] 
Celkem: A+B=25,600 [C]</t>
  </si>
  <si>
    <t>25,6=25,600 [A]</t>
  </si>
  <si>
    <t>17180</t>
  </si>
  <si>
    <t>ULOŽENÍ SYPANINY DO NÁSYPŮ Z NAKUPOVANÝCH MATERIÁLŮ</t>
  </si>
  <si>
    <t>vhodná zemina dle ČSN 
výměna aktivní zony v místech nezpevněných ploch 
výměna v aktivní zóně na hloubku 30 cm 
32*0,3*2=19,200 [B]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</si>
  <si>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</si>
  <si>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za obrubou 
délka obruby * plocha dosypávky 
(20*2)*0,25*0,25=2,500 [A]</t>
  </si>
  <si>
    <t>18110.A</t>
  </si>
  <si>
    <t>KONSTRUKCE D 
viz. koordinační situace a vzorové příčné řezy 
(plocha * počet nástupišť) 
32*2=64,000 [A]</t>
  </si>
  <si>
    <t>zemina viz pol .č. 121103  
vč výkopu a dovozu z meziskládky</t>
  </si>
  <si>
    <t>ohumusování kolem obrub v šíři 0,5 m za obrubou 
(délka obruby * 0,5 m) 
viz. koordinační situace a vzorové příčné řezy 
(20*2)*0,75=30,000 [A]</t>
  </si>
  <si>
    <t>osetí po ohumusování kolem obrub v šíři 0,5 m za obrubou 
(délka obruby * 0,5 m) 
viz. koordinační situace a vzorové příčné řezy 
(20*2)*0,75=30,000 [A]</t>
  </si>
  <si>
    <t>KONSTRUKCE D 
(plocha * počet nástupišť) 
32*2=64,000 [A]</t>
  </si>
  <si>
    <t>57472</t>
  </si>
  <si>
    <t>VOZOVKOVÉ VÝZTUŽNÉ VRSTVY Z TEXTILIE</t>
  </si>
  <si>
    <t>KONSTRUKCE D 
viz. koordinační situace a vzorové příčné řezy 
netkaná geotextilie 300 g/m2 
CBR min. 3 kN, odolnost proti proražení max 20 mm, tažnost min. 10% 
sanace podloží při výměně aktivní zóny 
(plocha * počet nástupišť) 
32*2=64,000 [A]</t>
  </si>
  <si>
    <t>- dodání textilie v požadované kvalitě a v množství včetně přesahů (přesahy započteny v jednotkové ceně)  
- očištění podkladu  
- pokládka textilie dle předepsaného technologického předpisu</t>
  </si>
  <si>
    <t>582611</t>
  </si>
  <si>
    <t>KRYTY Z BETON DLAŽDIC SE ZÁMKEM ŠEDÝCH TL 60MM DO LOŽE Z KAM</t>
  </si>
  <si>
    <t>vč. lože 4/8 tl. 30 mm 
KONSTRUKCE D 
viz. koordinační situace a vzorové příčné řezy 
PLOCHA DLAŽBY ODEČTENY PLOCHY RELIÉFNÍ A KONTRASTNÍ 
(plocha * počet nástupišť - reliéfní a kontrastní) 
32*2-16=48,000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</si>
  <si>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</si>
  <si>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</si>
  <si>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</si>
  <si>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kontrastní nehmatný pás 
KONSTRUKCE D 
viz. koordinační situace a vzorové příčné řezy 
(délka nástupní hrany * šířka * počet nástupišt) 
12*0,4*2=9,600 [A]</t>
  </si>
  <si>
    <t>58261A</t>
  </si>
  <si>
    <t>KRYTY Z BETON DLAŽDIC SE ZÁMKEM BAREV RELIÉF TL 60MM DO LOŽE Z KAM</t>
  </si>
  <si>
    <t>signální a varovné pásy 
KONSTRUKCE D 
viz. koordinační situace a vzorové příčné řezy 
signální  
0,8*1,5*2=2,400 [A] 
varovný 
0,4*5*2=4,000 [B] 
Celkem: A+B=6,400 [C]</t>
  </si>
  <si>
    <t>917211</t>
  </si>
  <si>
    <t>ZÁHONOVÉ OBRUBY Z BETONOVÝCH OBRUBNÍKŮ ŠÍŘ 50MM</t>
  </si>
  <si>
    <t>50/200/1000 
do betonového lože C16/20 n XF1 
viz. koordinační situace a vzorové příčné řezy 
(délka * počet nástupišť) 
20*2=40,000 [A]</t>
  </si>
  <si>
    <t>91725</t>
  </si>
  <si>
    <t>NÁSTUPIŠTNÍ OBRUBNÍKY BETONOVÉ</t>
  </si>
  <si>
    <t>250/300/500 
do betonového lože C16/20 n XF1 
viz. koordinační situace a vzorové příčné řezy 
(délka * počet nástupišť) 
16*2=32,000 [A]</t>
  </si>
  <si>
    <t>SO104</t>
  </si>
  <si>
    <t>PROPUSTKY</t>
  </si>
  <si>
    <t>viz. pol., 132738, 133738, 129971</t>
  </si>
  <si>
    <t>(48,75+33,4+26*0,2)*1,9=165,965 [A]</t>
  </si>
  <si>
    <t>viz pol č. 966118 a 966345</t>
  </si>
  <si>
    <t>3*2,3+10*(2*3,14*0,15)*0,2*2,3=11,233 [A]</t>
  </si>
  <si>
    <t>129971</t>
  </si>
  <si>
    <t>ČIŠTĚNÍ POTRUBÍ DN DO 1000MM</t>
  </si>
  <si>
    <t>pročištění propustku od nánosů</t>
  </si>
  <si>
    <t>km 1,585 - kamenný propustek 
26=26,000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</si>
  <si>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</si>
  <si>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</si>
  <si>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</si>
  <si>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viz. příloha C1.7, vč.odvozu na skládku, poplatek za skládku uveden v položce č. 015111  
uchazeč zohlední cenu dopravy dle svých možností</t>
  </si>
  <si>
    <t>příčné propustky 
km 1,387 
dn600 
(délka * šířka * hloubka) 
12,5*1,5*1=18,750 [D] 
dn400 
km 1,475 - 1,495 
20*1,5*1=30,000 [A] 
Celkem: D+A=48,750 [E]</t>
  </si>
  <si>
    <t>viz. příloha D1.1.6, vč.odvozu na skládku, poplatek za skládku uveden v položce č. 015111  
uchazeč zohlední cenu dopravy dle svých možností</t>
  </si>
  <si>
    <t>km 1,387+1,585 
(délka * šířka * hloubka) 
1,85*2*1+4,5*2,6*1=15,400 [A] 
horská vpust 
3*3*2=18,000 [B] 
Celkem: A+B=33,400 [C]</t>
  </si>
  <si>
    <t>viz pol. č. 132738, 133738</t>
  </si>
  <si>
    <t>48,75=48,750 [A] 
33,4=33,400 [B] 
Celkem: A+B=82,150 [C]</t>
  </si>
  <si>
    <t>17411</t>
  </si>
  <si>
    <t>ZÁSYP JAM A RÝH ZEMINOU SE ZHUTNĚNÍM</t>
  </si>
  <si>
    <t>viz. příloha D1.1.6  vč. hutnění  
materiál ŠDB</t>
  </si>
  <si>
    <t>příčné propustky 
km 1,387 
(délka * šířka * hloubka) 
12,5*1,5*0,3=5,625 [A] 
dn400 
km 1,475 - 1,495 
20*1,5*0,3=9,000 [B] 
Celkem: A+B=14,625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</si>
  <si>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</si>
  <si>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viz. příloha D1.1.6 vč. hutnění  
MATERIÁL ŠDB</t>
  </si>
  <si>
    <t>příčné propustky 
km 1,387 
(délka * šířka * hloubka) 
12,5*1,5*0,2=3,750 [A] 
dn400 
km 1,475 - 1,495 
20*1,5*0,2=6,000 [B] 
horská vpust 
1,2+1,2+0,8+0,8*2*0,5=4,000 [C] 
Celkem: A+B+C=13,750 [D]</t>
  </si>
  <si>
    <t>272314</t>
  </si>
  <si>
    <t>ZÁKLADY Z PROSTÉHO BETONU DO C25/30 (B30)</t>
  </si>
  <si>
    <t>viz. příloha D1.1.6</t>
  </si>
  <si>
    <t>stabilizační prahy - příčné propustky 
(počet * rozměr) 
2*0,7*0,3*0,5=0,210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</si>
  <si>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</si>
  <si>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</si>
  <si>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451312</t>
  </si>
  <si>
    <t>PODKLADNÍ A VÝPLŇOVÉ VRSTVY Z PROSTÉHO BETONU C12/15</t>
  </si>
  <si>
    <t>2,2*2,05*0,1+2,8*4,7*0,1+2,05*2,2*0,1=2,218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</si>
  <si>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</si>
  <si>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</si>
  <si>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</si>
  <si>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 dlažby 
příčné propustky opevnění čela 
(4*3)*0,1=1,200 [A]</t>
  </si>
  <si>
    <t>465512</t>
  </si>
  <si>
    <t>DLAŽBY Z LOMOVÉHO KAMENE NA MC</t>
  </si>
  <si>
    <t>viz příloha D1.1.6</t>
  </si>
  <si>
    <t>pod dlažby 
příčné propustky opevnění čela 
(4*3)*0,2=2,400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</si>
  <si>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</si>
  <si>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87446</t>
  </si>
  <si>
    <t>POTRUBÍ Z TRUB PLASTOVÝCH ODPADNÍCH DN DO 400MM</t>
  </si>
  <si>
    <t>přípojka horské vpusti PP SN12  
viz přílohy D1</t>
  </si>
  <si>
    <t>km 1,475 - 1,495 
20=20,000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</si>
  <si>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</si>
  <si>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87458</t>
  </si>
  <si>
    <t>POTRUBÍ Z TRUB PLAST ODPAD DN DO 600MM</t>
  </si>
  <si>
    <t>PP SN12  
viz. příloha D1.1.6</t>
  </si>
  <si>
    <t>příčné propustky 
KM 1,387 
12,5=12,500 [A]</t>
  </si>
  <si>
    <t>89722</t>
  </si>
  <si>
    <t>VPUSŤ KANALIZAČNÍ HORSKÁ KOMPLETNÍ Z BETON DÍLCŮ</t>
  </si>
  <si>
    <t>viz. přílohy D1  
rozměry 1200/600/1800</t>
  </si>
  <si>
    <t>km 1,495 
1=1,000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</si>
  <si>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</si>
  <si>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9112A1</t>
  </si>
  <si>
    <t>ZÁBRADLÍ MOSTNÍ S VODOR MADLY - DODÁVKA A MONTÁŽ</t>
  </si>
  <si>
    <t>viz. příloha D.1.1.6, vč PKO - RAL 6004</t>
  </si>
  <si>
    <t>příčné propustky - na patky 
KM 1,387+1,585 
(2+1,85+1,85)+(2,6+4,5)=12,800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</si>
  <si>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</si>
  <si>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9182D</t>
  </si>
  <si>
    <t>VTOKOVÉ JÍMKY BETONOVÉ VČETNĚ DLAŽBY PROPUSTU Z TRUB DN DO 600MM</t>
  </si>
  <si>
    <t>vtokové jímky 
km1,387+1,585 
2=2,000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</si>
  <si>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</si>
  <si>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966118</t>
  </si>
  <si>
    <t>BOURÁNÍ KONSTRUKCÍ Z BETON DÍLCŮ S ODVOZEM DO 20KM</t>
  </si>
  <si>
    <t>VIZ příloha D1.1.6  
poplatek za skládku viz pol.č. 015140  
uchazeč zohlední cenu dopravy dle svých možností</t>
  </si>
  <si>
    <t>počet čel * prům rozměry čela 
příčné propustky 
1*3*2*0,5=3,000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</si>
  <si>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</si>
  <si>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966345</t>
  </si>
  <si>
    <t>BOURÁNÍ PROPUSTŮ Z TRUB DN DO 300MM</t>
  </si>
  <si>
    <t>viz příloha D1.1.6  
poplatek za skládku viz pol.č. 015140</t>
  </si>
  <si>
    <t>propustek km 1,387 
10=10,000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</si>
  <si>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</si>
  <si>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SO105</t>
  </si>
  <si>
    <t>TRVALÉ DOPRAVNÍ ZNAČENÍ</t>
  </si>
  <si>
    <t>91228</t>
  </si>
  <si>
    <t>SMĚROVÉ SLOUPKY Z PLAST HMOT VČETNĚ ODRAZNÉHO PÁSKU</t>
  </si>
  <si>
    <t>viz. koordinační situace stavby</t>
  </si>
  <si>
    <t>bílé 
40=40,000 [A] 
červené 
2=2,000 [B] 
Celkem: A+B=42,000 [C]</t>
  </si>
  <si>
    <t>položka zahrnuje:  
- dodání a osazení sloupku včetně nutných zemních prací  
- vnitrostaveništní a mimostaveništní doprava  
- odrazky plastové nebo z retroreflexní fólie</t>
  </si>
  <si>
    <t>91267</t>
  </si>
  <si>
    <t>ODRAZKY NA SVODIDLA</t>
  </si>
  <si>
    <t>Odrazky na ocelové svodidlo : 
á2 
90/2=45,000 [A] 
á5 
(25+30)/5=11,000 [B] 
á20 
(260)/20=13,000 [C] 
á40 
120/40=3,000 [D] 
á50 
300/50=6,000 [E] 
Celkem: A+B+C+D+E=78,000 [F]</t>
  </si>
  <si>
    <t>- kompletní dodávka se všemi pomocnými a doplňujícími pracemi a součástmi</t>
  </si>
  <si>
    <t>914113</t>
  </si>
  <si>
    <t>DOPRAVNÍ ZNAČKY ZÁKLADNÍ VELIKOSTI OCELOVÉ NEREFLEXNÍ - DEMONTÁŽ</t>
  </si>
  <si>
    <t>viz koordinační situace  
včetně sloupku  
včetně odvozu, uložení</t>
  </si>
  <si>
    <t>P1+IJ4b+B13+Z3lp+B11+A1a+IS3a+IS3dp+A31c 
2+2+2+2+1+1+1+1+1=13,000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</si>
  <si>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</si>
  <si>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</si>
  <si>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</si>
  <si>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koordinační situace stavby, kompletní dodávka včetně upevňovací konstrukce, sloupků a betonových patek</t>
  </si>
  <si>
    <t>P1+IJ4b+Z3+B11+A1a+IS3a+IS3dp+A31c+B2a+IP5 
2+2+5+1+1+1+1+1+4+2=20,000 [A]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</si>
  <si>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</si>
  <si>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914311</t>
  </si>
  <si>
    <t>DOPRAV ZNAČKY ZMENŠ VEL OCEL - DODÁVKA A MONTÁŽ</t>
  </si>
  <si>
    <t>DODATKOVÉ  
viz. koordinační situace stavby</t>
  </si>
  <si>
    <t>E2b+E12 
2+1=3,000 [A]</t>
  </si>
  <si>
    <t>915111</t>
  </si>
  <si>
    <t>VODOROVNÉ DOPRAVNÍ ZNAČENÍ BARVOU HLADKÉ - DODÁVKA A POKLÁDKA</t>
  </si>
  <si>
    <t>V4/0,125 
(822)*0,125*2=205,500 [A] 
V11A 
2*6=12,000 [C] 
Celkem: A+C=217,500 [D]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</si>
  <si>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</si>
  <si>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</si>
  <si>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</si>
  <si>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SO106</t>
  </si>
  <si>
    <t>DIO</t>
  </si>
  <si>
    <t>SO106.1</t>
  </si>
  <si>
    <t>OZNAČENÍ OBJÍZDNÉ TRASY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</si>
  <si>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</si>
  <si>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</si>
  <si>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 
PEVNÁ CENA</t>
  </si>
  <si>
    <t>914122</t>
  </si>
  <si>
    <t>DOPRAVNÍ ZNAČKY ZÁKLADNÍ VELIKOSTI OCELOVÉ FÓLIE TŘ 1 - MONTÁŽ S PŘEMÍSTĚNÍM</t>
  </si>
  <si>
    <t>Včetně dodání, montáže, přemístění  
VIZ. DIO</t>
  </si>
  <si>
    <t>viz. příloha D1.1.7 
B1+E13+E3a+IS11b 
10+10+4+5=29,000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</si>
  <si>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</si>
  <si>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</si>
  <si>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</si>
  <si>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914129R</t>
  </si>
  <si>
    <t>DOPRAV ZNAČKY ZÁKLAD VEL OCEL FÓLIE TŘ 1 - NÁJEMNÉ</t>
  </si>
  <si>
    <t>po celou dobu výstavby 
1=1,000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</si>
  <si>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</si>
  <si>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</si>
  <si>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</si>
  <si>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viz. příloha D1.1.7 
IP22+IS11a+IS11b 
10+6+5=21,000 [A]</t>
  </si>
  <si>
    <t>914223</t>
  </si>
  <si>
    <t>DOPRAVNÍ ZNAČKY ZVĚTŠENÉ VELIKOSTI OCELOVÉ FÓLIE TŘ 1 - DEMONTÁŽ</t>
  </si>
  <si>
    <t>914229R</t>
  </si>
  <si>
    <t>DOPRAV ZNAČKY ZVĚTŠ VEL OCEL FÓLIE TŘ 1 - NÁJEMNÉ</t>
  </si>
  <si>
    <t>914952</t>
  </si>
  <si>
    <t>SLOUPKY A STOJKY DZ Z JÄKL PROF PRO OCEL STOJAN MONT S PŘESUN</t>
  </si>
  <si>
    <t>viz. příloha D1.1.7 
B1+IP22+IS11A+IS11B 
10+10+6+5=31,000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</si>
  <si>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</si>
  <si>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</si>
  <si>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</si>
  <si>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914959R</t>
  </si>
  <si>
    <t>SLOUP A STOJKY DZ Z JÄKL PRO OCEL STOJAN NÁJEMNÉ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</si>
  <si>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</si>
  <si>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</si>
  <si>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</si>
  <si>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viz. příloha D1.1.7 
3*S7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</si>
  <si>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</si>
  <si>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</si>
  <si>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</si>
  <si>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</si>
  <si>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916129R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</si>
  <si>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</si>
  <si>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</si>
  <si>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</si>
  <si>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</si>
  <si>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viz. příloha D1.1.7 
Z2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</si>
  <si>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</si>
  <si>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</si>
  <si>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</si>
  <si>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916319R</t>
  </si>
  <si>
    <t>DOPRAVNÍ ZÁBRANY Z2 - NÁJEMNÉ</t>
  </si>
  <si>
    <t>SO201</t>
  </si>
  <si>
    <t>MOST EV.Č. 30011-3</t>
  </si>
  <si>
    <t>pol. 12683 150,0*1,9=285,000 [A] 
pol. 13173  638,613*1,9=1 213,365 [B] 
pol. 11332 235,2*1,9=446,880 [C] 
Celkem: A+B+C=1 945,245 [D]</t>
  </si>
  <si>
    <t>pol. 96613 145,325*2,3=334,248 [A] 
pol. 96615 51,3*2,3=117,990 [B] 
pol. 96616 18,49*2,3=42,527 [C] 
A+B+C=494,765 [D]</t>
  </si>
  <si>
    <t>029412</t>
  </si>
  <si>
    <t>OSTATNÍ POŽADAVKY - VYPRACOVÁNÍ MOSTNÍHO LISTU</t>
  </si>
  <si>
    <t>02953</t>
  </si>
  <si>
    <t>OSTATNÍ POŽADAVKY - HLAVNÍ MOSTNÍ PROHLÍDKA</t>
  </si>
  <si>
    <t>Provedení První hlavní mostní prohlídky předuvedením do provozu   
včetně zadání do BMS</t>
  </si>
  <si>
    <t>položka zahrnuje :  
- úkony dle ČSN 73 6221  
- provedení hlavní mostní prohlídky oprávněnou fyzickou nebo právnickou osobou  
- vyhotovení záznamu (protokolu), který jednoznačně definuje stav mostu</t>
  </si>
  <si>
    <t>11332</t>
  </si>
  <si>
    <t>ODSTRANĚNÍ PODKLADŮ ZPEVNĚNÝCH PLOCH Z KAMENIVA NESTMELENÉHO</t>
  </si>
  <si>
    <t>49,0*6,0*0,8=235,200 [A]</t>
  </si>
  <si>
    <t>11511</t>
  </si>
  <si>
    <t>ČERPÁNÍ VODY DO 500 L/MIN</t>
  </si>
  <si>
    <t>HOD</t>
  </si>
  <si>
    <t>předpoklad 32 hodin 
32=32,000 [A]</t>
  </si>
  <si>
    <t>Položka čerpání vody na povrchu zahrnuje i potrubí, pohotovost záložní čerpací soupravy a zřízení čerpací jímky. Součástí položky je také následná demontáž a likvidace těchto zařízení</t>
  </si>
  <si>
    <t>11524</t>
  </si>
  <si>
    <t>PŘEVEDENÍ VODY POTRUBÍM DN 400 NEBO ŽLABY R.O. DO 1,4M</t>
  </si>
  <si>
    <t>18,0=18,000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</si>
  <si>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</si>
  <si>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</si>
  <si>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</si>
  <si>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využití na místě viz. p.č. 18223</t>
  </si>
  <si>
    <t>0,1*(23,0*4,5+21,0*3,0+20,0*30+8,0*6,7+22,0*8,0)=99,610 [A]</t>
  </si>
  <si>
    <t>125731</t>
  </si>
  <si>
    <t>VYKOPÁVKY ZE ZEMNÍKŮ A SKLÁDEK TŘ. I, ODVOZ DO 1KM</t>
  </si>
  <si>
    <t>uchazeč zohlední cenu dopravy dle svých možností</t>
  </si>
  <si>
    <t>ornice 0,1*(23,0*4,5+21,0*3,0+20,0*30+8,0*6,7+22,0*8,0)=99,610 [A] 
obsyp líce křídel 8,0*3,0*2,0+ 8,0*3,0*3,0+6,0*2,0*2,0+10,0*2,0*2,0=184,000 [B] 
Celkem: A+B=283,610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</si>
  <si>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</si>
  <si>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12683</t>
  </si>
  <si>
    <t>ZŘÍZENÍ STUPŇŮ V PODLOŽÍ NÁSYPŮ TŘ. II</t>
  </si>
  <si>
    <t>4*7,0*4,0*1,0+(2*6,5+4,0+2,0)*2,0*1,0=150,000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</si>
  <si>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</si>
  <si>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</si>
  <si>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</si>
  <si>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výkop 4,5*5,5*5,5/2+3,5*5,5*2,8+10,0*5,5*8,5/2=355,713 [A] 
výkop 4,5*6,0*2,0+8,0*5,5*3,0+7,5*4,5*2,0+11,5*6,0*3,0=460,500 [B] 
na dočasnou skládku obsyp líce křídel 8,0*3,0*2,0+ 8,0*3,0*3,0+6,0*2,0*2,0+10,0*2,0*2,0=184,000 [C] 
odstranění zemní hrazky 2*2,5*2*0,8*0,8=6,400 [D] 
Celkem: A+B-C+D=638,613 [E]</t>
  </si>
  <si>
    <t>131731</t>
  </si>
  <si>
    <t>HLOUBENÍ JAM ZAPAŽ I NEPAŽ TŘ. I, ODVOZ DO 1KM</t>
  </si>
  <si>
    <t>na dočasnou skládku  
uchazeč zohlední cenu dopravy dle svých možností</t>
  </si>
  <si>
    <t>na dočasnou skládku obsyp líce křídel 8,0*3,0*2,0+ 8,0*3,0*3,0+6,0*2,0*2,0+10,0*2,0*2,0=184,000 [A]</t>
  </si>
  <si>
    <t>pol. 121101 99,61=99,610 [A] 
pol. 12683 150,0=150,000 [B] 
pol. 13173 638,613=638,613 [C] 
pol. 131731 184,0=184,000 [D] 
Celkem: A+B+C+D=1 072,223 [E]</t>
  </si>
  <si>
    <t>5,6*13,0*6,0/2+6,2*13,0*1,2+7,0*13,0*7,0/2=633,620 [A]</t>
  </si>
  <si>
    <t>obsyp líce křídel 8,0*3,0*2,0+ 8,0*3,0*3,0+6,0*2,0*2,0+10,0*2,0*2,0=184,000 [A]</t>
  </si>
  <si>
    <t>17581</t>
  </si>
  <si>
    <t>OBSYP POTRUBÍ A OBJEKTŮ Z NAKUPOVANÉHO MATERIÁLU</t>
  </si>
  <si>
    <t>ochranný zásyp</t>
  </si>
  <si>
    <t>těsnící vstva ze ŠP 2*0,15*(2*13,0*2,5)=19,500 [A] 
zasyp za opěrou 0,6*13,0*(3,7+6,2+3,7)=106,080 [B] 
A+B=125,580 [C]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</si>
  <si>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</si>
  <si>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17750</t>
  </si>
  <si>
    <t>ZEMNÍ HRÁZKY ZE ZEMIN NEPROPUSTNÝCH</t>
  </si>
  <si>
    <t>2*2,5*2*0,8*0,8=6,400 [B]</t>
  </si>
  <si>
    <t>18223</t>
  </si>
  <si>
    <t>ROZPROSTŘENÍ ORNICE VE SVAHU V TL DO 0,20M</t>
  </si>
  <si>
    <t>ornice z pol.č. 12110</t>
  </si>
  <si>
    <t>1,5*(132,25+80,0+38,25+59,5)=465,000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</si>
  <si>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</si>
  <si>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</si>
  <si>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</si>
  <si>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</si>
  <si>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</si>
  <si>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</si>
  <si>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</si>
  <si>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21450</t>
  </si>
  <si>
    <t>SANAČNÍ VRSTVY Z KAMENIVA</t>
  </si>
  <si>
    <t>sanace pod základy z ŠD tl. 500 mm  
čerpat pouze s odsouhlasením TDI</t>
  </si>
  <si>
    <t>pod základy 4*6,4*3,8*0,5+4*6,4*0,45*0,45/2+(2*6,4+3,7+1,493)*1,8*0,5=67,426 [A]</t>
  </si>
  <si>
    <t>položka zahrnuje dodávku předepsaného kameniva, mimostaveništní a vnitrostaveništní dopravu a jeho uložení  
není-li v zadávací dokumentaci uvedeno jinak, jedná se o nakupovaný materiál</t>
  </si>
  <si>
    <t>272325</t>
  </si>
  <si>
    <t>ZÁKLADY ZE ŽELEZOBETONU DO C30/37</t>
  </si>
  <si>
    <t>4*6,082*3,8*0,7+(2*6,082+3,7+1,493)*1,5*0,7=82,937 [A] 
rezerva na dodání nezhutněné směsi 10% 0,1*A=8,294 [B] 
Celkem: A+B=91,231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</si>
  <si>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</si>
  <si>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</si>
  <si>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</si>
  <si>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0,120 t/m3*91,231=10,948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</si>
  <si>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</si>
  <si>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</si>
  <si>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</si>
  <si>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</si>
  <si>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</si>
  <si>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(14+12)*5,5=143,000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</si>
  <si>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</si>
  <si>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</si>
  <si>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</si>
  <si>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Beton C 30/37-XF4, XD3</t>
  </si>
  <si>
    <t>(12,57+15,57)*(0,45*0,2+0,25*0,5)=6,050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</si>
  <si>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</si>
  <si>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</si>
  <si>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</t>
  </si>
  <si>
    <t>0,15 t/m3 * 6,050=0,908 [A]</t>
  </si>
  <si>
    <t>Popisy prací zahrnují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</si>
  <si>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</si>
  <si>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 (B37)</t>
  </si>
  <si>
    <t>opěry  2*14,0*0,5*4,26=59,640 [A] 
křídla 0,45*((3,80*4,3+3,2*2,13/2+7,0*1,0)+(1,75*3,82+2,25*1,8/2+4,0*1,2)+(3,5*2,8/2+1,2*3,5)+(3,5*2,8/2+3,5*1,0)+(5,07*(0,615+0,939)/2)+(5,07*(0,783+0,469)/2) )=29,192 [B] 
Celkem: A+B=88,832 [C]</t>
  </si>
  <si>
    <t>333365</t>
  </si>
  <si>
    <t>VÝZTUŽ MOSTNÍCH OPĚR A KŘÍDEL Z OCELI 10505</t>
  </si>
  <si>
    <t>0,125 t/m3 *88,832=11,104 [A]</t>
  </si>
  <si>
    <t>389325</t>
  </si>
  <si>
    <t>MOSTNÍ RÁMOVÉ KONSTRUKCE ZE ŽELEZOBETONU C30/37</t>
  </si>
  <si>
    <t>5,07*14,1*(0,375+0,45)/2+2*14,1*(0,3*0,3)/2=30,757 [A]</t>
  </si>
  <si>
    <t>30</t>
  </si>
  <si>
    <t>389365</t>
  </si>
  <si>
    <t>VÝZTUŽ MOSTNÍ RÁMOVÉ KONSTRUKCE Z OCELI 10505, B500B</t>
  </si>
  <si>
    <t>0,22 t/m3 *30,757 =6,767 [A]</t>
  </si>
  <si>
    <t>31</t>
  </si>
  <si>
    <t>434125</t>
  </si>
  <si>
    <t>SCHODIŠŤOVÉ STUPNĚ, Z DÍLCŮ ŽELEZOBETON DO C30/37 (B37)</t>
  </si>
  <si>
    <t>(12+29)*0,75*0,3*0,15=1,384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</si>
  <si>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</si>
  <si>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</t>
  </si>
  <si>
    <t>podkladní beton pod základy, beton pod drenáž</t>
  </si>
  <si>
    <t>pod základy 4*6,4*3,8*0,15+4*6,4*0,45*0,45/2+(2*6,4+3,7+1,493)*1,8*0,15=22,042 [A] 
pod drenáž 2*0,3*13,0*1,4=10,920 [B] 
Celkem: A+B=32,962 [C]</t>
  </si>
  <si>
    <t>33</t>
  </si>
  <si>
    <t>lože pro kamennou dlažbu tl 150 mm</t>
  </si>
  <si>
    <t>schodiště 3,6*0,7*0,3+1,57*0,7*0,3+9,0*0,75*0,3+3*0,75*0,75*0,3=3,617 [A] 
opevnění koryta 16,6*(1,8+2*0,5+2*0,65)*0,15=10,209 [B] 
skluzy (15,0+3,0+1,8+5,5+15,0+5,0+1,8+5,6+16,0+3,0+1,8+6,0)*0,6*0,2+(12,57+15,57)*0,35*0,15=11,017 [C] 
opevnění svahu 0,1*(1,5*17,5+1,2*15,5+1,5*19,5+3,6*17,5)=13,710 [D] 
Celkem: A+B+C+D=38,553 [E]</t>
  </si>
  <si>
    <t>34</t>
  </si>
  <si>
    <t>46321</t>
  </si>
  <si>
    <t>ROVNANINA Z LOMOVÉHO KAMENE</t>
  </si>
  <si>
    <t>okolo betonovych prahů 2*6,0*0,5*0,5=3,000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</si>
  <si>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</si>
  <si>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35</t>
  </si>
  <si>
    <t>kámen tl. 200 mm do bet.  100 mm vč. spárování</t>
  </si>
  <si>
    <t>opevnění koryta 16,6*(1,8+2*0,5+2*0,65)*0,2=13,612 [A] 
skluzy (15,0+3,0+1,8+5,5+15,0+5,0+1,8+5,6+16,0+3,0+1,8+6,0)*0,6*0,2+(12,57+15,57)*0,35*0,2=11,510 [B] 
opevnění svahu 0,2*(1,5*17,5+1,2*15,5+1,5*19,5+3,6*17,5)=27,420 [C] 
Celkem: A+B+C=52,542 [D]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</si>
  <si>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</si>
  <si>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36</t>
  </si>
  <si>
    <t>467314</t>
  </si>
  <si>
    <t>STUPNĚ A PRAHY VODNÍCH KORYT Z PROSTÉHO BETONU C25/30</t>
  </si>
  <si>
    <t>2*16,6*0,6*0,3+2*4,0*0,6*0,3=7,416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</si>
  <si>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</si>
  <si>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Přidružená stavební výroba</t>
  </si>
  <si>
    <t>37</t>
  </si>
  <si>
    <t>711111</t>
  </si>
  <si>
    <t>IZOLACE BĚŽNÝCH KONSTRUKCÍ PROTI ZEMNÍ VLHKOSTI ASFALTOVÝMI NÁTĚRY</t>
  </si>
  <si>
    <t>NP+2xNa</t>
  </si>
  <si>
    <t>opěry   2*14,0*(0,7+0,5+1,0)+14,0*(1,0+4,0+1,0)=145,600 [A] 
křídla rub 3,8*(0,7+0,75+1,0)+1,75*(0,7+0,75+1,0)=13,598 [B] 
křídla líc 3,8*(0,7+0,3+(1,75+3,75)/2)+3,85*0,8+1,75*(0,7+0,3+(1,35+2,8)/2)+2,88*0,8+2*4,5*0,8=32,215 [C] 
Celkem: A+B+C=191,413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</si>
  <si>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</si>
  <si>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38</t>
  </si>
  <si>
    <t>711112</t>
  </si>
  <si>
    <t>IZOLACE BĚŽNÝCH KONSTRUKCÍ PROTI ZEMNÍ VLHKOSTI ASFALTOVÝMI PÁSY</t>
  </si>
  <si>
    <t>opěry   2*14,0*3,6=100,800 [A] 
křídla rub 3,8*(4,26+4,5)/2+(2,5+1,0)/2*3,2+1,75*(3,75+3,87)/2+2,25*(2,85+1,2)/2+3,5*(3,9+1,2)/2+3,5*(4,0+1,0)/2=51,143 [B] 
parapetní zídka 2*5,07*0,8=8,112 [C] 
Celkem: A+B+C=160,055 [D]</t>
  </si>
  <si>
    <t>39</t>
  </si>
  <si>
    <t>711127</t>
  </si>
  <si>
    <t>IZOLACE BĚŽN KONSTR PROTI TLAK VODĚ Z PE FÓLIÍ</t>
  </si>
  <si>
    <t>těsnící fólie v přechodové oblasti a za rubem křídel a zdi</t>
  </si>
  <si>
    <t>2*13,0*2,5=65,000 [A]</t>
  </si>
  <si>
    <t>40</t>
  </si>
  <si>
    <t>711442</t>
  </si>
  <si>
    <t>IZOLACE MOSTOVEK CELOPLOŠNÁ ASFALTOVÝMI PÁSY S PEČETÍCÍ VRSTVOU</t>
  </si>
  <si>
    <t>NK 5,0*13,1=65,500 [A] 
na křídlech (12,57+15,57)*0,5=14,070 [B] 
A+B=79,570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</si>
  <si>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</si>
  <si>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41</t>
  </si>
  <si>
    <t>711502</t>
  </si>
  <si>
    <t>OCHRANA IZOLACE NA POVRCHU ASFALTOVÝMI PÁSY</t>
  </si>
  <si>
    <t>pod římsami</t>
  </si>
  <si>
    <t>na křídlech (12,57+15,57)*1,0=28,140 [A]</t>
  </si>
  <si>
    <t>-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
Pozn.: Položky nezahrnují ochranné vrstvy nebo konstrukce, které se zařazují do jiných stavebních dílů, např. cementové mazaniny, cihelné přizdívky, obetonování, asfaltové vrstvy a pod.  
- očištění a ošetření podkladu,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zkoušek.</t>
  </si>
  <si>
    <t>42</t>
  </si>
  <si>
    <t>711509</t>
  </si>
  <si>
    <t>OCHRANA IZOLACE NA POVRCHU TEXTILIÍ</t>
  </si>
  <si>
    <t>na rub opěr a křídel</t>
  </si>
  <si>
    <t>43</t>
  </si>
  <si>
    <t>78381</t>
  </si>
  <si>
    <t>NÁTĚRY BETON KONSTR TYP S1 (OS-A)</t>
  </si>
  <si>
    <t>hydrofobní impregnační nátěr - povrch říms</t>
  </si>
  <si>
    <t>(12,57+15,57)*(0,7+0,5*0,25)=23,216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</si>
  <si>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</si>
  <si>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44</t>
  </si>
  <si>
    <t>78382</t>
  </si>
  <si>
    <t>NÁTĚRY BETON KONSTR TYP S2 (OS-B)</t>
  </si>
  <si>
    <t>hydrofobní impregnační nátěr - okraj NK</t>
  </si>
  <si>
    <t>2*4,055*(0,3+0,2)=4,055 [A]</t>
  </si>
  <si>
    <t>45</t>
  </si>
  <si>
    <t>78386</t>
  </si>
  <si>
    <t>NÁTĚRY BETON KONSTR TYP S9 (OS-E)</t>
  </si>
  <si>
    <t>hrana obrubníku</t>
  </si>
  <si>
    <t>(12,57+15,57)*(0,15)=4,221 [A]</t>
  </si>
  <si>
    <t>46</t>
  </si>
  <si>
    <t>87434</t>
  </si>
  <si>
    <t>POTRUBÍ Z TRUB PLASTOVÝCH ODPADNÍCH DN DO 200MM</t>
  </si>
  <si>
    <t>svedení vody z uličních v pustí pod most 22,0+24,0=46,000 [A]</t>
  </si>
  <si>
    <t>47</t>
  </si>
  <si>
    <t>87533</t>
  </si>
  <si>
    <t>POTRUBÍ DREN Z TRUB PLAST DN DO 150MM</t>
  </si>
  <si>
    <t>drenáž</t>
  </si>
  <si>
    <t>2*13,0+5,0+2*4,0=39,000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</si>
  <si>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</si>
  <si>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>48</t>
  </si>
  <si>
    <t>87634</t>
  </si>
  <si>
    <t>CHRÁNIČKY Z TRUB PLASTOVÝCH DN DO 200MM</t>
  </si>
  <si>
    <t>2*0,51=1,020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</si>
  <si>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</si>
  <si>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49</t>
  </si>
  <si>
    <t>89712</t>
  </si>
  <si>
    <t>VPUSŤ KANALIZAČNÍ ULIČNÍ KOMPLETNÍ Z BETONOVÝCH DÍLCŮ</t>
  </si>
  <si>
    <t>50</t>
  </si>
  <si>
    <t>9111A1</t>
  </si>
  <si>
    <t>ZÁBRADLÍ SILNIČNÍ S VODOR MADLY - DODÁVKA A MONTÁŽ</t>
  </si>
  <si>
    <t>15,57+12,57=28,140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</si>
  <si>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</si>
  <si>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51</t>
  </si>
  <si>
    <t>91355</t>
  </si>
  <si>
    <t>A</t>
  </si>
  <si>
    <t>EVIDENČNÍ ČÍSLO MOSTU</t>
  </si>
  <si>
    <t>letopočet vlysem do betonu -  křídlo mostu</t>
  </si>
  <si>
    <t>52</t>
  </si>
  <si>
    <t>B</t>
  </si>
  <si>
    <t>evidenční číslo mostu</t>
  </si>
  <si>
    <t>53</t>
  </si>
  <si>
    <t>stávající značky 2*2=4,000 [A]</t>
  </si>
  <si>
    <t>54</t>
  </si>
  <si>
    <t>914313</t>
  </si>
  <si>
    <t>DOPRAV ZNAČKY ZMENŠ VEL OCEL - DEMONTÁŽ</t>
  </si>
  <si>
    <t>ev.č. mostu 2=2,000 [A]</t>
  </si>
  <si>
    <t>55</t>
  </si>
  <si>
    <t>914921</t>
  </si>
  <si>
    <t>SLOUPKY A STOJKY DOPRAVNÍCH ZNAČEK Z OCEL TRUBEK DO PATKY - DODÁVKA A MONTÁŽ</t>
  </si>
  <si>
    <t>pro evideční číslo mostu</t>
  </si>
  <si>
    <t>položka zahrnuje:  
- sloupky a upevňovací zařízení včetně jejich osazení (betonová patka, zemní práce)</t>
  </si>
  <si>
    <t>56</t>
  </si>
  <si>
    <t>914923</t>
  </si>
  <si>
    <t>SLOUPKY A STOJKY DZ Z OCEL TRUBEK DO PATKY DEMONTÁŽ</t>
  </si>
  <si>
    <t>stávající značky 2=2,000 [A]</t>
  </si>
  <si>
    <t>57</t>
  </si>
  <si>
    <t>917223</t>
  </si>
  <si>
    <t>SILNIČNÍ A CHODNÍKOVÉ OBRUBY Z BETONOVÝCH OBRUBNÍKŮ ŠÍŘ 100MM</t>
  </si>
  <si>
    <t>podél schodiště 2*3,5+1,6+2*8,8+0,8=27,000 [A]</t>
  </si>
  <si>
    <t>58</t>
  </si>
  <si>
    <t>931386</t>
  </si>
  <si>
    <t>TĚSNĚNÍ DILATAČNÍCH SPAR SILIKONOVÝM TMELEM PRŮŘEZU DO 800MM2</t>
  </si>
  <si>
    <t>dilatační spáry římsy 2*2*(0,15+0,7+0,5+0,025)=5,500 [A]</t>
  </si>
  <si>
    <t>59</t>
  </si>
  <si>
    <t>96613</t>
  </si>
  <si>
    <t>BOURÁNÍ KONSTRUKCÍ Z KAMENE NA MC</t>
  </si>
  <si>
    <t>opěry a klenba 2*6,7*0,8*2,0+6,7*7,5*0,5=46,565 [A] 
křídla (20,0*1,3+3*5,5*4,0+10,0*4,0)*0,5=66,000 [B] 
základy 7,0*1,2*0,9+3*6,0*1,0*0,9+10,0*1,0*0,9=32,760 [C] 
A+B+C=145,325 [D]</t>
  </si>
  <si>
    <t>60</t>
  </si>
  <si>
    <t>96615</t>
  </si>
  <si>
    <t>BOURÁNÍ KONSTRUKCÍ Z PROSTÉHO BETONU</t>
  </si>
  <si>
    <t>dno koryta 3,8*15,0*0,9=51,300 [A]</t>
  </si>
  <si>
    <t>61</t>
  </si>
  <si>
    <t>96616</t>
  </si>
  <si>
    <t>BOURÁNÍ KONSTRUKCÍ ZE ŽELEZOBETONU</t>
  </si>
  <si>
    <t>římsy (15,3+20,0)*0,6*0,5=10,590 [A] 
stříkaný beton (20,0*1,3+3*5,5*4,0/2+10,0*4,0/2)*0,1=7,900 [B] 
Celkem: A+B=18,490 [C]</t>
  </si>
  <si>
    <t>SO202</t>
  </si>
  <si>
    <t>ŘÍMSA OPĚRNÉ ZDI V KM 1,558 - 1,573</t>
  </si>
  <si>
    <t>pol. 966168 1,395*2,3=3,209 [A]</t>
  </si>
  <si>
    <t>285393</t>
  </si>
  <si>
    <t>DODATEČNÉ KOTVENÍ VLEPENÍM BETONÁŘSKÉ VÝZTUŽE D DO 20MM DO VRTŮ</t>
  </si>
  <si>
    <t>trny pr.20mm 6ks/m, délky 400mm, vrt 200mm: 
Provedení viz výkresy C.3.19 
6ks*m [-] 
6*73=438,000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</si>
  <si>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</si>
  <si>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ŘÍMSY ZE ŽELEZOBETONU DO C30/37 (B37)</t>
  </si>
  <si>
    <t>Římsa: 
Provedení viz výkresy D1.2.2 
C30/37 XF4, XC4, XD3 
vč. zhotovení chrániček 
svislá část 
(délka * tl. * výška) 
15,5*0,25*1=3,875 [A] 
vodorovná část 
(délka * prům šířka * tl.) 
15,5*0,8*0,15=1,860 [B] 
Celkem: A+B=5,735 [C]</t>
  </si>
  <si>
    <t>Římsa: 
Provedení viz výkresy D1.2.2 
odpovídá 200kg výztuže na 1m3betonu 
5,735*200=1 147,000 [A] 
na tuny: 
0,001*A=1,147 [B]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</si>
  <si>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</si>
  <si>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Úpravy povrchů, podlahy, výplně otvorů</t>
  </si>
  <si>
    <t>62631</t>
  </si>
  <si>
    <t>SPOJOVACÍ MŮSTEK MEZI STARÝM A NOVÝM BETONEM</t>
  </si>
  <si>
    <t>pod novou římsu: 
Provedení viz výkresy D1.2.2 
plocha[m2] 
15,5*0,8=12,400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</si>
  <si>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</si>
  <si>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ochraný nátěr říms: 
Provedení viz výkresy D1.2.2 
délka*šířka [m*m]: 
15,5*2,2=34,100 [A]</t>
  </si>
  <si>
    <t>9112A3</t>
  </si>
  <si>
    <t>ZÁBRADLÍ MOSTNÍ S VODOR MADLY - DEMONTÁŽ S PŘESUNEM</t>
  </si>
  <si>
    <t>demontáž stávajícího zábradlí 
15=15,000 [A]</t>
  </si>
  <si>
    <t>9117C1</t>
  </si>
  <si>
    <t>SVOD OCEL ZÁBRADEL ÚROVEŇ ZADRŽ H2 - DODÁVKA A MONTÁŽ</t>
  </si>
  <si>
    <t>-vč. PKO - RAL 6004, přesný typ použitého svodidla podléha schválení investorem</t>
  </si>
  <si>
    <t>Ocelové zábradelní svodidlo se svislou výplní, úroveň zadržení H2 : 
Provedení viz výkresy D1.2.2 
délka [m]: 
15=15,000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</si>
  <si>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</si>
  <si>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Odrazky na ocelové zábradelní svodidlo : 
Provedení viz výkresy D1.2.2 
 á2m 
ks [m]: 
16/2=8,000 [A]</t>
  </si>
  <si>
    <t>966168</t>
  </si>
  <si>
    <t>BOURÁNÍ KONSTRUKCÍ ZE ŽELEZOBETONU S ODVOZEM DO 20KM</t>
  </si>
  <si>
    <t>UBOURÁNÍ STÁVAJÍCÍ ŘÍMSY 
Provedení viz výkresy D1.2.2 
délka * šířka * tl. 
15,5*0,6*0,15=1,395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</si>
</sst>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52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53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41</v>
      </c>
      <c s="24" t="s">
        <v>56</v>
      </c>
      <c s="25" t="s">
        <v>57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58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59</v>
      </c>
      <c s="18" t="s">
        <v>41</v>
      </c>
      <c s="24" t="s">
        <v>60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61</v>
      </c>
    </row>
    <row r="24" spans="1:5" ht="12.75">
      <c r="A24" s="30" t="s">
        <v>46</v>
      </c>
      <c r="E24" s="31" t="s">
        <v>41</v>
      </c>
    </row>
    <row r="25" spans="1:5" ht="12.75">
      <c r="A25" t="s">
        <v>48</v>
      </c>
      <c r="E25" s="29" t="s">
        <v>54</v>
      </c>
    </row>
    <row r="26" spans="1:16" ht="12.75">
      <c r="A26" s="18" t="s">
        <v>39</v>
      </c>
      <c s="23" t="s">
        <v>29</v>
      </c>
      <c s="23" t="s">
        <v>62</v>
      </c>
      <c s="18" t="s">
        <v>63</v>
      </c>
      <c s="24" t="s">
        <v>64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7.5">
      <c r="A27" s="28" t="s">
        <v>44</v>
      </c>
      <c r="E27" s="29" t="s">
        <v>65</v>
      </c>
    </row>
    <row r="28" spans="1:5" ht="12.75">
      <c r="A28" s="30" t="s">
        <v>46</v>
      </c>
      <c r="E28" s="31" t="s">
        <v>41</v>
      </c>
    </row>
    <row r="29" spans="1:5" ht="12.75">
      <c r="A29" t="s">
        <v>48</v>
      </c>
      <c r="E29" s="29" t="s">
        <v>54</v>
      </c>
    </row>
    <row r="30" spans="1:16" ht="12.75">
      <c r="A30" s="18" t="s">
        <v>39</v>
      </c>
      <c s="23" t="s">
        <v>31</v>
      </c>
      <c s="23" t="s">
        <v>62</v>
      </c>
      <c s="18" t="s">
        <v>66</v>
      </c>
      <c s="24" t="s">
        <v>64</v>
      </c>
      <c s="25" t="s">
        <v>52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89.2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54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44</v>
      </c>
      <c r="E35" s="29" t="s">
        <v>71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54</v>
      </c>
    </row>
    <row r="38" spans="1:16" ht="12.75">
      <c r="A38" s="18" t="s">
        <v>39</v>
      </c>
      <c s="23" t="s">
        <v>72</v>
      </c>
      <c s="23" t="s">
        <v>73</v>
      </c>
      <c s="18" t="s">
        <v>41</v>
      </c>
      <c s="24" t="s">
        <v>74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63.75">
      <c r="A39" s="28" t="s">
        <v>44</v>
      </c>
      <c r="E39" s="29" t="s">
        <v>75</v>
      </c>
    </row>
    <row r="40" spans="1:5" ht="12.75">
      <c r="A40" s="30" t="s">
        <v>46</v>
      </c>
      <c r="E40" s="31" t="s">
        <v>47</v>
      </c>
    </row>
    <row r="41" spans="1:5" ht="76.5">
      <c r="A41" t="s">
        <v>48</v>
      </c>
      <c r="E41" s="29" t="s">
        <v>76</v>
      </c>
    </row>
    <row r="42" spans="1:16" ht="12.75">
      <c r="A42" s="18" t="s">
        <v>39</v>
      </c>
      <c s="23" t="s">
        <v>34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51">
      <c r="A43" s="28" t="s">
        <v>44</v>
      </c>
      <c r="E43" s="29" t="s">
        <v>79</v>
      </c>
    </row>
    <row r="44" spans="1:5" ht="12.75">
      <c r="A44" s="30" t="s">
        <v>46</v>
      </c>
      <c r="E44" s="31" t="s">
        <v>47</v>
      </c>
    </row>
    <row r="45" spans="1:5" ht="63.75">
      <c r="A45" t="s">
        <v>48</v>
      </c>
      <c r="E45" s="29" t="s">
        <v>80</v>
      </c>
    </row>
    <row r="46" spans="1:16" ht="12.75">
      <c r="A46" s="18" t="s">
        <v>39</v>
      </c>
      <c s="23" t="s">
        <v>36</v>
      </c>
      <c s="23" t="s">
        <v>81</v>
      </c>
      <c s="18" t="s">
        <v>41</v>
      </c>
      <c s="24" t="s">
        <v>82</v>
      </c>
      <c s="25" t="s">
        <v>57</v>
      </c>
      <c s="26">
        <v>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44</v>
      </c>
      <c r="E47" s="29" t="s">
        <v>83</v>
      </c>
    </row>
    <row r="48" spans="1:5" ht="12.75">
      <c r="A48" s="30" t="s">
        <v>46</v>
      </c>
      <c r="E48" s="31" t="s">
        <v>84</v>
      </c>
    </row>
    <row r="49" spans="1:5" ht="89.25">
      <c r="A49" t="s">
        <v>48</v>
      </c>
      <c r="E49" s="29" t="s">
        <v>85</v>
      </c>
    </row>
    <row r="50" spans="1:16" ht="12.75">
      <c r="A50" s="18" t="s">
        <v>39</v>
      </c>
      <c s="23" t="s">
        <v>86</v>
      </c>
      <c s="23" t="s">
        <v>87</v>
      </c>
      <c s="18" t="s">
        <v>41</v>
      </c>
      <c s="24" t="s">
        <v>88</v>
      </c>
      <c s="25" t="s">
        <v>43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51">
      <c r="A51" s="28" t="s">
        <v>44</v>
      </c>
      <c r="E51" s="29" t="s">
        <v>89</v>
      </c>
    </row>
    <row r="52" spans="1:5" ht="12.75">
      <c r="A52" s="30" t="s">
        <v>46</v>
      </c>
      <c r="E52" s="31" t="s">
        <v>47</v>
      </c>
    </row>
    <row r="53" spans="1:5" ht="12.75">
      <c r="A53" t="s">
        <v>48</v>
      </c>
      <c r="E53" s="29" t="s">
        <v>90</v>
      </c>
    </row>
    <row r="54" spans="1:16" ht="12.75">
      <c r="A54" s="18" t="s">
        <v>39</v>
      </c>
      <c s="23" t="s">
        <v>91</v>
      </c>
      <c s="23" t="s">
        <v>92</v>
      </c>
      <c s="18" t="s">
        <v>41</v>
      </c>
      <c s="24" t="s">
        <v>93</v>
      </c>
      <c s="25" t="s">
        <v>43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14.75">
      <c r="A55" s="28" t="s">
        <v>44</v>
      </c>
      <c r="E55" s="29" t="s">
        <v>94</v>
      </c>
    </row>
    <row r="56" spans="1:5" ht="12.75">
      <c r="A56" s="30" t="s">
        <v>46</v>
      </c>
      <c r="E56" s="31" t="s">
        <v>47</v>
      </c>
    </row>
    <row r="57" spans="1:5" ht="12.75">
      <c r="A57" t="s">
        <v>48</v>
      </c>
      <c r="E57" s="29" t="s">
        <v>95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450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450</v>
      </c>
      <c s="5"/>
      <c s="14" t="s">
        <v>451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218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452</v>
      </c>
      <c s="18" t="s">
        <v>41</v>
      </c>
      <c s="24" t="s">
        <v>453</v>
      </c>
      <c s="25" t="s">
        <v>57</v>
      </c>
      <c s="26">
        <v>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454</v>
      </c>
    </row>
    <row r="12" spans="1:5" ht="63.75">
      <c r="A12" s="30" t="s">
        <v>46</v>
      </c>
      <c r="E12" s="31" t="s">
        <v>455</v>
      </c>
    </row>
    <row r="13" spans="1:5" ht="51">
      <c r="A13" t="s">
        <v>48</v>
      </c>
      <c r="E13" s="29" t="s">
        <v>456</v>
      </c>
    </row>
    <row r="14" spans="1:16" ht="12.75">
      <c r="A14" s="18" t="s">
        <v>39</v>
      </c>
      <c s="23" t="s">
        <v>17</v>
      </c>
      <c s="23" t="s">
        <v>457</v>
      </c>
      <c s="18" t="s">
        <v>41</v>
      </c>
      <c s="24" t="s">
        <v>458</v>
      </c>
      <c s="25" t="s">
        <v>57</v>
      </c>
      <c s="26">
        <v>78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53">
      <c r="A16" s="30" t="s">
        <v>46</v>
      </c>
      <c r="E16" s="31" t="s">
        <v>459</v>
      </c>
    </row>
    <row r="17" spans="1:5" ht="12.75">
      <c r="A17" t="s">
        <v>48</v>
      </c>
      <c r="E17" s="29" t="s">
        <v>460</v>
      </c>
    </row>
    <row r="18" spans="1:16" ht="25.5">
      <c r="A18" s="18" t="s">
        <v>39</v>
      </c>
      <c s="23" t="s">
        <v>16</v>
      </c>
      <c s="23" t="s">
        <v>461</v>
      </c>
      <c s="18" t="s">
        <v>41</v>
      </c>
      <c s="24" t="s">
        <v>462</v>
      </c>
      <c s="25" t="s">
        <v>57</v>
      </c>
      <c s="26">
        <v>13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463</v>
      </c>
    </row>
    <row r="20" spans="1:5" ht="25.5">
      <c r="A20" s="30" t="s">
        <v>46</v>
      </c>
      <c r="E20" s="31" t="s">
        <v>464</v>
      </c>
    </row>
    <row r="21" spans="1:5" ht="25.5">
      <c r="A21" t="s">
        <v>48</v>
      </c>
      <c r="E21" s="29" t="s">
        <v>465</v>
      </c>
    </row>
    <row r="22" spans="1:16" ht="25.5">
      <c r="A22" s="18" t="s">
        <v>39</v>
      </c>
      <c s="23" t="s">
        <v>27</v>
      </c>
      <c s="23" t="s">
        <v>466</v>
      </c>
      <c s="18" t="s">
        <v>41</v>
      </c>
      <c s="24" t="s">
        <v>467</v>
      </c>
      <c s="25" t="s">
        <v>57</v>
      </c>
      <c s="26">
        <v>20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468</v>
      </c>
    </row>
    <row r="24" spans="1:5" ht="25.5">
      <c r="A24" s="30" t="s">
        <v>46</v>
      </c>
      <c r="E24" s="31" t="s">
        <v>469</v>
      </c>
    </row>
    <row r="25" spans="1:5" ht="51">
      <c r="A25" t="s">
        <v>48</v>
      </c>
      <c r="E25" s="29" t="s">
        <v>470</v>
      </c>
    </row>
    <row r="26" spans="1:16" ht="12.75">
      <c r="A26" s="18" t="s">
        <v>39</v>
      </c>
      <c s="23" t="s">
        <v>29</v>
      </c>
      <c s="23" t="s">
        <v>471</v>
      </c>
      <c s="18" t="s">
        <v>41</v>
      </c>
      <c s="24" t="s">
        <v>472</v>
      </c>
      <c s="25" t="s">
        <v>57</v>
      </c>
      <c s="26">
        <v>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473</v>
      </c>
    </row>
    <row r="28" spans="1:5" ht="25.5">
      <c r="A28" s="30" t="s">
        <v>46</v>
      </c>
      <c r="E28" s="31" t="s">
        <v>474</v>
      </c>
    </row>
    <row r="29" spans="1:5" ht="51">
      <c r="A29" t="s">
        <v>48</v>
      </c>
      <c r="E29" s="29" t="s">
        <v>470</v>
      </c>
    </row>
    <row r="30" spans="1:16" ht="25.5">
      <c r="A30" s="18" t="s">
        <v>39</v>
      </c>
      <c s="23" t="s">
        <v>31</v>
      </c>
      <c s="23" t="s">
        <v>475</v>
      </c>
      <c s="18" t="s">
        <v>41</v>
      </c>
      <c s="24" t="s">
        <v>476</v>
      </c>
      <c s="25" t="s">
        <v>136</v>
      </c>
      <c s="26">
        <v>217.5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454</v>
      </c>
    </row>
    <row r="32" spans="1:5" ht="63.75">
      <c r="A32" s="30" t="s">
        <v>46</v>
      </c>
      <c r="E32" s="31" t="s">
        <v>477</v>
      </c>
    </row>
    <row r="33" spans="1:5" ht="38.25">
      <c r="A33" t="s">
        <v>48</v>
      </c>
      <c r="E33" s="29" t="s">
        <v>478</v>
      </c>
    </row>
    <row r="34" spans="1:16" ht="25.5">
      <c r="A34" s="18" t="s">
        <v>39</v>
      </c>
      <c s="23" t="s">
        <v>68</v>
      </c>
      <c s="23" t="s">
        <v>479</v>
      </c>
      <c s="18" t="s">
        <v>41</v>
      </c>
      <c s="24" t="s">
        <v>480</v>
      </c>
      <c s="25" t="s">
        <v>136</v>
      </c>
      <c s="26">
        <v>217.5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454</v>
      </c>
    </row>
    <row r="36" spans="1:5" ht="63.75">
      <c r="A36" s="30" t="s">
        <v>46</v>
      </c>
      <c r="E36" s="31" t="s">
        <v>477</v>
      </c>
    </row>
    <row r="37" spans="1:5" ht="38.25">
      <c r="A37" t="s">
        <v>48</v>
      </c>
      <c r="E37" s="29" t="s">
        <v>478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483</v>
      </c>
      <c s="32">
        <f>0+I10+I15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481</v>
      </c>
      <c s="1"/>
      <c s="10" t="s">
        <v>482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483</v>
      </c>
      <c s="5"/>
      <c s="14" t="s">
        <v>484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485</v>
      </c>
      <c s="18" t="s">
        <v>41</v>
      </c>
      <c s="24" t="s">
        <v>486</v>
      </c>
      <c s="25" t="s">
        <v>43</v>
      </c>
      <c s="26">
        <v>1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63.75">
      <c r="A12" s="28" t="s">
        <v>44</v>
      </c>
      <c r="E12" s="29" t="s">
        <v>487</v>
      </c>
    </row>
    <row r="13" spans="1:5" ht="12.75">
      <c r="A13" s="30" t="s">
        <v>46</v>
      </c>
      <c r="E13" s="31" t="s">
        <v>47</v>
      </c>
    </row>
    <row r="14" spans="1:5" ht="12.75">
      <c r="A14" t="s">
        <v>48</v>
      </c>
      <c r="E14" s="29" t="s">
        <v>95</v>
      </c>
    </row>
    <row r="15" spans="1:18" ht="12.75" customHeight="1">
      <c r="A15" s="5" t="s">
        <v>37</v>
      </c>
      <c s="5"/>
      <c s="35" t="s">
        <v>34</v>
      </c>
      <c s="5"/>
      <c s="21" t="s">
        <v>218</v>
      </c>
      <c s="5"/>
      <c s="5"/>
      <c s="5"/>
      <c s="36">
        <f>0+Q15</f>
      </c>
      <c r="O15">
        <f>0+R15</f>
      </c>
      <c r="Q15">
        <f>0+I16+I20+I24+I28+I32+I36+I40+I44+I48+I52+I56+I60+I64+I68+I72</f>
      </c>
      <c>
        <f>0+O16+O20+O24+O28+O32+O36+O40+O44+O48+O52+O56+O60+O64+O68+O72</f>
      </c>
    </row>
    <row r="16" spans="1:16" ht="25.5">
      <c r="A16" s="18" t="s">
        <v>39</v>
      </c>
      <c s="23" t="s">
        <v>17</v>
      </c>
      <c s="23" t="s">
        <v>488</v>
      </c>
      <c s="18" t="s">
        <v>41</v>
      </c>
      <c s="24" t="s">
        <v>489</v>
      </c>
      <c s="25" t="s">
        <v>57</v>
      </c>
      <c s="26">
        <v>29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25.5">
      <c r="A17" s="28" t="s">
        <v>44</v>
      </c>
      <c r="E17" s="29" t="s">
        <v>490</v>
      </c>
    </row>
    <row r="18" spans="1:5" ht="38.25">
      <c r="A18" s="30" t="s">
        <v>46</v>
      </c>
      <c r="E18" s="31" t="s">
        <v>491</v>
      </c>
    </row>
    <row r="19" spans="1:5" ht="63.75">
      <c r="A19" t="s">
        <v>48</v>
      </c>
      <c r="E19" s="29" t="s">
        <v>492</v>
      </c>
    </row>
    <row r="20" spans="1:16" ht="12.75">
      <c r="A20" s="18" t="s">
        <v>39</v>
      </c>
      <c s="23" t="s">
        <v>16</v>
      </c>
      <c s="23" t="s">
        <v>493</v>
      </c>
      <c s="18" t="s">
        <v>41</v>
      </c>
      <c s="24" t="s">
        <v>494</v>
      </c>
      <c s="25" t="s">
        <v>57</v>
      </c>
      <c s="26">
        <v>29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38.25">
      <c r="A22" s="30" t="s">
        <v>46</v>
      </c>
      <c r="E22" s="31" t="s">
        <v>491</v>
      </c>
    </row>
    <row r="23" spans="1:5" ht="25.5">
      <c r="A23" t="s">
        <v>48</v>
      </c>
      <c r="E23" s="29" t="s">
        <v>465</v>
      </c>
    </row>
    <row r="24" spans="1:16" ht="12.75">
      <c r="A24" s="18" t="s">
        <v>39</v>
      </c>
      <c s="23" t="s">
        <v>27</v>
      </c>
      <c s="23" t="s">
        <v>495</v>
      </c>
      <c s="18" t="s">
        <v>41</v>
      </c>
      <c s="24" t="s">
        <v>496</v>
      </c>
      <c s="25" t="s">
        <v>43</v>
      </c>
      <c s="26">
        <v>1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25.5">
      <c r="A26" s="30" t="s">
        <v>46</v>
      </c>
      <c r="E26" s="31" t="s">
        <v>497</v>
      </c>
    </row>
    <row r="27" spans="1:5" ht="25.5">
      <c r="A27" t="s">
        <v>48</v>
      </c>
      <c r="E27" s="29" t="s">
        <v>498</v>
      </c>
    </row>
    <row r="28" spans="1:16" ht="25.5">
      <c r="A28" s="18" t="s">
        <v>39</v>
      </c>
      <c s="23" t="s">
        <v>29</v>
      </c>
      <c s="23" t="s">
        <v>499</v>
      </c>
      <c s="18" t="s">
        <v>41</v>
      </c>
      <c s="24" t="s">
        <v>500</v>
      </c>
      <c s="25" t="s">
        <v>57</v>
      </c>
      <c s="26">
        <v>21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490</v>
      </c>
    </row>
    <row r="30" spans="1:5" ht="38.25">
      <c r="A30" s="30" t="s">
        <v>46</v>
      </c>
      <c r="E30" s="31" t="s">
        <v>501</v>
      </c>
    </row>
    <row r="31" spans="1:5" ht="63.75">
      <c r="A31" t="s">
        <v>48</v>
      </c>
      <c r="E31" s="29" t="s">
        <v>492</v>
      </c>
    </row>
    <row r="32" spans="1:16" ht="12.75">
      <c r="A32" s="18" t="s">
        <v>39</v>
      </c>
      <c s="23" t="s">
        <v>31</v>
      </c>
      <c s="23" t="s">
        <v>502</v>
      </c>
      <c s="18" t="s">
        <v>41</v>
      </c>
      <c s="24" t="s">
        <v>503</v>
      </c>
      <c s="25" t="s">
        <v>57</v>
      </c>
      <c s="26">
        <v>21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41</v>
      </c>
    </row>
    <row r="34" spans="1:5" ht="38.25">
      <c r="A34" s="30" t="s">
        <v>46</v>
      </c>
      <c r="E34" s="31" t="s">
        <v>501</v>
      </c>
    </row>
    <row r="35" spans="1:5" ht="25.5">
      <c r="A35" t="s">
        <v>48</v>
      </c>
      <c r="E35" s="29" t="s">
        <v>465</v>
      </c>
    </row>
    <row r="36" spans="1:16" ht="12.75">
      <c r="A36" s="18" t="s">
        <v>39</v>
      </c>
      <c s="23" t="s">
        <v>68</v>
      </c>
      <c s="23" t="s">
        <v>504</v>
      </c>
      <c s="18" t="s">
        <v>41</v>
      </c>
      <c s="24" t="s">
        <v>505</v>
      </c>
      <c s="25" t="s">
        <v>43</v>
      </c>
      <c s="26">
        <v>1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25.5">
      <c r="A38" s="30" t="s">
        <v>46</v>
      </c>
      <c r="E38" s="31" t="s">
        <v>497</v>
      </c>
    </row>
    <row r="39" spans="1:5" ht="25.5">
      <c r="A39" t="s">
        <v>48</v>
      </c>
      <c r="E39" s="29" t="s">
        <v>498</v>
      </c>
    </row>
    <row r="40" spans="1:16" ht="12.75">
      <c r="A40" s="18" t="s">
        <v>39</v>
      </c>
      <c s="23" t="s">
        <v>72</v>
      </c>
      <c s="23" t="s">
        <v>506</v>
      </c>
      <c s="18" t="s">
        <v>41</v>
      </c>
      <c s="24" t="s">
        <v>507</v>
      </c>
      <c s="25" t="s">
        <v>57</v>
      </c>
      <c s="26">
        <v>31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490</v>
      </c>
    </row>
    <row r="42" spans="1:5" ht="38.25">
      <c r="A42" s="30" t="s">
        <v>46</v>
      </c>
      <c r="E42" s="31" t="s">
        <v>508</v>
      </c>
    </row>
    <row r="43" spans="1:5" ht="63.75">
      <c r="A43" t="s">
        <v>48</v>
      </c>
      <c r="E43" s="29" t="s">
        <v>509</v>
      </c>
    </row>
    <row r="44" spans="1:16" ht="12.75">
      <c r="A44" s="18" t="s">
        <v>39</v>
      </c>
      <c s="23" t="s">
        <v>34</v>
      </c>
      <c s="23" t="s">
        <v>510</v>
      </c>
      <c s="18" t="s">
        <v>41</v>
      </c>
      <c s="24" t="s">
        <v>511</v>
      </c>
      <c s="25" t="s">
        <v>57</v>
      </c>
      <c s="26">
        <v>31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41</v>
      </c>
    </row>
    <row r="46" spans="1:5" ht="38.25">
      <c r="A46" s="30" t="s">
        <v>46</v>
      </c>
      <c r="E46" s="31" t="s">
        <v>508</v>
      </c>
    </row>
    <row r="47" spans="1:5" ht="25.5">
      <c r="A47" t="s">
        <v>48</v>
      </c>
      <c r="E47" s="29" t="s">
        <v>465</v>
      </c>
    </row>
    <row r="48" spans="1:16" ht="12.75">
      <c r="A48" s="18" t="s">
        <v>39</v>
      </c>
      <c s="23" t="s">
        <v>36</v>
      </c>
      <c s="23" t="s">
        <v>512</v>
      </c>
      <c s="18" t="s">
        <v>41</v>
      </c>
      <c s="24" t="s">
        <v>513</v>
      </c>
      <c s="25" t="s">
        <v>43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25.5">
      <c r="A50" s="30" t="s">
        <v>46</v>
      </c>
      <c r="E50" s="31" t="s">
        <v>497</v>
      </c>
    </row>
    <row r="51" spans="1:5" ht="25.5">
      <c r="A51" t="s">
        <v>48</v>
      </c>
      <c r="E51" s="29" t="s">
        <v>514</v>
      </c>
    </row>
    <row r="52" spans="1:16" ht="12.75">
      <c r="A52" s="18" t="s">
        <v>39</v>
      </c>
      <c s="23" t="s">
        <v>86</v>
      </c>
      <c s="23" t="s">
        <v>515</v>
      </c>
      <c s="18" t="s">
        <v>41</v>
      </c>
      <c s="24" t="s">
        <v>516</v>
      </c>
      <c s="25" t="s">
        <v>57</v>
      </c>
      <c s="26">
        <v>6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490</v>
      </c>
    </row>
    <row r="54" spans="1:5" ht="38.25">
      <c r="A54" s="30" t="s">
        <v>46</v>
      </c>
      <c r="E54" s="31" t="s">
        <v>517</v>
      </c>
    </row>
    <row r="55" spans="1:5" ht="76.5">
      <c r="A55" t="s">
        <v>48</v>
      </c>
      <c r="E55" s="29" t="s">
        <v>518</v>
      </c>
    </row>
    <row r="56" spans="1:16" ht="12.75">
      <c r="A56" s="18" t="s">
        <v>39</v>
      </c>
      <c s="23" t="s">
        <v>91</v>
      </c>
      <c s="23" t="s">
        <v>519</v>
      </c>
      <c s="18" t="s">
        <v>41</v>
      </c>
      <c s="24" t="s">
        <v>520</v>
      </c>
      <c s="25" t="s">
        <v>57</v>
      </c>
      <c s="26">
        <v>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38.25">
      <c r="A58" s="30" t="s">
        <v>46</v>
      </c>
      <c r="E58" s="31" t="s">
        <v>517</v>
      </c>
    </row>
    <row r="59" spans="1:5" ht="25.5">
      <c r="A59" t="s">
        <v>48</v>
      </c>
      <c r="E59" s="29" t="s">
        <v>521</v>
      </c>
    </row>
    <row r="60" spans="1:16" ht="12.75">
      <c r="A60" s="18" t="s">
        <v>39</v>
      </c>
      <c s="23" t="s">
        <v>169</v>
      </c>
      <c s="23" t="s">
        <v>522</v>
      </c>
      <c s="18" t="s">
        <v>41</v>
      </c>
      <c s="24" t="s">
        <v>523</v>
      </c>
      <c s="25" t="s">
        <v>43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25.5">
      <c r="A62" s="30" t="s">
        <v>46</v>
      </c>
      <c r="E62" s="31" t="s">
        <v>497</v>
      </c>
    </row>
    <row r="63" spans="1:5" ht="25.5">
      <c r="A63" t="s">
        <v>48</v>
      </c>
      <c r="E63" s="29" t="s">
        <v>524</v>
      </c>
    </row>
    <row r="64" spans="1:16" ht="12.75">
      <c r="A64" s="18" t="s">
        <v>39</v>
      </c>
      <c s="23" t="s">
        <v>176</v>
      </c>
      <c s="23" t="s">
        <v>525</v>
      </c>
      <c s="18" t="s">
        <v>41</v>
      </c>
      <c s="24" t="s">
        <v>526</v>
      </c>
      <c s="25" t="s">
        <v>57</v>
      </c>
      <c s="26">
        <v>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490</v>
      </c>
    </row>
    <row r="66" spans="1:5" ht="38.25">
      <c r="A66" s="30" t="s">
        <v>46</v>
      </c>
      <c r="E66" s="31" t="s">
        <v>527</v>
      </c>
    </row>
    <row r="67" spans="1:5" ht="63.75">
      <c r="A67" t="s">
        <v>48</v>
      </c>
      <c r="E67" s="29" t="s">
        <v>528</v>
      </c>
    </row>
    <row r="68" spans="1:16" ht="12.75">
      <c r="A68" s="18" t="s">
        <v>39</v>
      </c>
      <c s="23" t="s">
        <v>182</v>
      </c>
      <c s="23" t="s">
        <v>529</v>
      </c>
      <c s="18" t="s">
        <v>41</v>
      </c>
      <c s="24" t="s">
        <v>530</v>
      </c>
      <c s="25" t="s">
        <v>57</v>
      </c>
      <c s="26">
        <v>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41</v>
      </c>
    </row>
    <row r="70" spans="1:5" ht="38.25">
      <c r="A70" s="30" t="s">
        <v>46</v>
      </c>
      <c r="E70" s="31" t="s">
        <v>527</v>
      </c>
    </row>
    <row r="71" spans="1:5" ht="25.5">
      <c r="A71" t="s">
        <v>48</v>
      </c>
      <c r="E71" s="29" t="s">
        <v>521</v>
      </c>
    </row>
    <row r="72" spans="1:16" ht="12.75">
      <c r="A72" s="18" t="s">
        <v>39</v>
      </c>
      <c s="23" t="s">
        <v>188</v>
      </c>
      <c s="23" t="s">
        <v>531</v>
      </c>
      <c s="18" t="s">
        <v>41</v>
      </c>
      <c s="24" t="s">
        <v>532</v>
      </c>
      <c s="25" t="s">
        <v>43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41</v>
      </c>
    </row>
    <row r="74" spans="1:5" ht="25.5">
      <c r="A74" s="30" t="s">
        <v>46</v>
      </c>
      <c r="E74" s="31" t="s">
        <v>497</v>
      </c>
    </row>
    <row r="75" spans="1:5" ht="25.5">
      <c r="A75" t="s">
        <v>48</v>
      </c>
      <c r="E75" s="29" t="s">
        <v>524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0+O9+O26+O91+O104+O133+O158+O195+O212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533</v>
      </c>
      <c s="32">
        <f>0+I9+I26+I91+I104+I133+I158+I195+I212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533</v>
      </c>
      <c s="5"/>
      <c s="14" t="s">
        <v>534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1945.245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51">
      <c r="A12" s="30" t="s">
        <v>46</v>
      </c>
      <c r="E12" s="31" t="s">
        <v>535</v>
      </c>
    </row>
    <row r="13" spans="1:5" ht="140.25">
      <c r="A13" t="s">
        <v>48</v>
      </c>
      <c r="E13" s="29" t="s">
        <v>113</v>
      </c>
    </row>
    <row r="14" spans="1:16" ht="25.5">
      <c r="A14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494.765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51">
      <c r="A16" s="30" t="s">
        <v>46</v>
      </c>
      <c r="E16" s="31" t="s">
        <v>536</v>
      </c>
    </row>
    <row r="17" spans="1:5" ht="140.25">
      <c r="A17" t="s">
        <v>48</v>
      </c>
      <c r="E17" s="29" t="s">
        <v>113</v>
      </c>
    </row>
    <row r="18" spans="1:16" ht="12.75">
      <c r="A18" s="18" t="s">
        <v>39</v>
      </c>
      <c s="23" t="s">
        <v>16</v>
      </c>
      <c s="23" t="s">
        <v>537</v>
      </c>
      <c s="18" t="s">
        <v>41</v>
      </c>
      <c s="24" t="s">
        <v>538</v>
      </c>
      <c s="25" t="s">
        <v>57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539</v>
      </c>
      <c s="18" t="s">
        <v>41</v>
      </c>
      <c s="24" t="s">
        <v>540</v>
      </c>
      <c s="25" t="s">
        <v>57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541</v>
      </c>
    </row>
    <row r="24" spans="1:5" ht="12.75">
      <c r="A24" s="30" t="s">
        <v>46</v>
      </c>
      <c r="E24" s="31" t="s">
        <v>47</v>
      </c>
    </row>
    <row r="25" spans="1:5" ht="51">
      <c r="A25" t="s">
        <v>48</v>
      </c>
      <c r="E25" s="29" t="s">
        <v>542</v>
      </c>
    </row>
    <row r="26" spans="1:18" ht="12.75" customHeight="1">
      <c r="A26" s="5" t="s">
        <v>37</v>
      </c>
      <c s="5"/>
      <c s="35" t="s">
        <v>23</v>
      </c>
      <c s="5"/>
      <c s="21" t="s">
        <v>98</v>
      </c>
      <c s="5"/>
      <c s="5"/>
      <c s="5"/>
      <c s="36">
        <f>0+Q26</f>
      </c>
      <c r="O26">
        <f>0+R26</f>
      </c>
      <c r="Q26">
        <f>0+I27+I31+I35+I39+I43+I47+I51+I55+I59+I63+I67+I71+I75+I79+I83+I87</f>
      </c>
      <c>
        <f>0+O27+O31+O35+O39+O43+O47+O51+O55+O59+O63+O67+O71+O75+O79+O83+O87</f>
      </c>
    </row>
    <row r="27" spans="1:16" ht="25.5">
      <c r="A27" s="18" t="s">
        <v>39</v>
      </c>
      <c s="23" t="s">
        <v>29</v>
      </c>
      <c s="23" t="s">
        <v>543</v>
      </c>
      <c s="18" t="s">
        <v>41</v>
      </c>
      <c s="24" t="s">
        <v>544</v>
      </c>
      <c s="25" t="s">
        <v>120</v>
      </c>
      <c s="26">
        <v>235.2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12.75">
      <c r="A29" s="30" t="s">
        <v>46</v>
      </c>
      <c r="E29" s="31" t="s">
        <v>545</v>
      </c>
    </row>
    <row r="30" spans="1:5" ht="63.75">
      <c r="A30" t="s">
        <v>48</v>
      </c>
      <c r="E30" s="29" t="s">
        <v>123</v>
      </c>
    </row>
    <row r="31" spans="1:16" ht="12.75">
      <c r="A31" s="18" t="s">
        <v>39</v>
      </c>
      <c s="23" t="s">
        <v>31</v>
      </c>
      <c s="23" t="s">
        <v>546</v>
      </c>
      <c s="18" t="s">
        <v>41</v>
      </c>
      <c s="24" t="s">
        <v>547</v>
      </c>
      <c s="25" t="s">
        <v>548</v>
      </c>
      <c s="26">
        <v>32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25.5">
      <c r="A33" s="30" t="s">
        <v>46</v>
      </c>
      <c r="E33" s="31" t="s">
        <v>549</v>
      </c>
    </row>
    <row r="34" spans="1:5" ht="38.25">
      <c r="A34" t="s">
        <v>48</v>
      </c>
      <c r="E34" s="29" t="s">
        <v>550</v>
      </c>
    </row>
    <row r="35" spans="1:16" ht="12.75">
      <c r="A35" s="18" t="s">
        <v>39</v>
      </c>
      <c s="23" t="s">
        <v>68</v>
      </c>
      <c s="23" t="s">
        <v>551</v>
      </c>
      <c s="18" t="s">
        <v>41</v>
      </c>
      <c s="24" t="s">
        <v>552</v>
      </c>
      <c s="25" t="s">
        <v>126</v>
      </c>
      <c s="26">
        <v>18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12.75">
      <c r="A37" s="30" t="s">
        <v>46</v>
      </c>
      <c r="E37" s="31" t="s">
        <v>553</v>
      </c>
    </row>
    <row r="38" spans="1:5" ht="38.25">
      <c r="A38" t="s">
        <v>48</v>
      </c>
      <c r="E38" s="29" t="s">
        <v>554</v>
      </c>
    </row>
    <row r="39" spans="1:16" ht="12.75">
      <c r="A39" s="18" t="s">
        <v>39</v>
      </c>
      <c s="23" t="s">
        <v>72</v>
      </c>
      <c s="23" t="s">
        <v>555</v>
      </c>
      <c s="18" t="s">
        <v>41</v>
      </c>
      <c s="24" t="s">
        <v>556</v>
      </c>
      <c s="25" t="s">
        <v>120</v>
      </c>
      <c s="26">
        <v>99.61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557</v>
      </c>
    </row>
    <row r="41" spans="1:5" ht="12.75">
      <c r="A41" s="30" t="s">
        <v>46</v>
      </c>
      <c r="E41" s="31" t="s">
        <v>558</v>
      </c>
    </row>
    <row r="42" spans="1:5" ht="38.25">
      <c r="A42" t="s">
        <v>48</v>
      </c>
      <c r="E42" s="29" t="s">
        <v>338</v>
      </c>
    </row>
    <row r="43" spans="1:16" ht="12.75">
      <c r="A43" s="18" t="s">
        <v>39</v>
      </c>
      <c s="23" t="s">
        <v>34</v>
      </c>
      <c s="23" t="s">
        <v>559</v>
      </c>
      <c s="18" t="s">
        <v>41</v>
      </c>
      <c s="24" t="s">
        <v>560</v>
      </c>
      <c s="25" t="s">
        <v>120</v>
      </c>
      <c s="26">
        <v>283.61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561</v>
      </c>
    </row>
    <row r="45" spans="1:5" ht="38.25">
      <c r="A45" s="30" t="s">
        <v>46</v>
      </c>
      <c r="E45" s="31" t="s">
        <v>562</v>
      </c>
    </row>
    <row r="46" spans="1:5" ht="318.75">
      <c r="A46" t="s">
        <v>48</v>
      </c>
      <c r="E46" s="29" t="s">
        <v>563</v>
      </c>
    </row>
    <row r="47" spans="1:16" ht="12.75">
      <c r="A47" s="18" t="s">
        <v>39</v>
      </c>
      <c s="23" t="s">
        <v>36</v>
      </c>
      <c s="23" t="s">
        <v>564</v>
      </c>
      <c s="18" t="s">
        <v>41</v>
      </c>
      <c s="24" t="s">
        <v>565</v>
      </c>
      <c s="25" t="s">
        <v>120</v>
      </c>
      <c s="26">
        <v>150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12.75">
      <c r="A49" s="30" t="s">
        <v>46</v>
      </c>
      <c r="E49" s="31" t="s">
        <v>566</v>
      </c>
    </row>
    <row r="50" spans="1:5" ht="293.25">
      <c r="A50" t="s">
        <v>48</v>
      </c>
      <c r="E50" s="29" t="s">
        <v>567</v>
      </c>
    </row>
    <row r="51" spans="1:16" ht="12.75">
      <c r="A51" s="18" t="s">
        <v>39</v>
      </c>
      <c s="23" t="s">
        <v>86</v>
      </c>
      <c s="23" t="s">
        <v>568</v>
      </c>
      <c s="18" t="s">
        <v>41</v>
      </c>
      <c s="24" t="s">
        <v>569</v>
      </c>
      <c s="25" t="s">
        <v>120</v>
      </c>
      <c s="26">
        <v>638.613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76.5">
      <c r="A53" s="30" t="s">
        <v>46</v>
      </c>
      <c r="E53" s="31" t="s">
        <v>570</v>
      </c>
    </row>
    <row r="54" spans="1:5" ht="318.75">
      <c r="A54" t="s">
        <v>48</v>
      </c>
      <c r="E54" s="29" t="s">
        <v>144</v>
      </c>
    </row>
    <row r="55" spans="1:16" ht="12.75">
      <c r="A55" s="18" t="s">
        <v>39</v>
      </c>
      <c s="23" t="s">
        <v>91</v>
      </c>
      <c s="23" t="s">
        <v>571</v>
      </c>
      <c s="18" t="s">
        <v>41</v>
      </c>
      <c s="24" t="s">
        <v>572</v>
      </c>
      <c s="25" t="s">
        <v>120</v>
      </c>
      <c s="26">
        <v>184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573</v>
      </c>
    </row>
    <row r="57" spans="1:5" ht="25.5">
      <c r="A57" s="30" t="s">
        <v>46</v>
      </c>
      <c r="E57" s="31" t="s">
        <v>574</v>
      </c>
    </row>
    <row r="58" spans="1:5" ht="318.75">
      <c r="A58" t="s">
        <v>48</v>
      </c>
      <c r="E58" s="29" t="s">
        <v>144</v>
      </c>
    </row>
    <row r="59" spans="1:16" ht="12.75">
      <c r="A59" s="18" t="s">
        <v>39</v>
      </c>
      <c s="23" t="s">
        <v>169</v>
      </c>
      <c s="23" t="s">
        <v>145</v>
      </c>
      <c s="18" t="s">
        <v>41</v>
      </c>
      <c s="24" t="s">
        <v>146</v>
      </c>
      <c s="25" t="s">
        <v>120</v>
      </c>
      <c s="26">
        <v>1072.223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63.75">
      <c r="A61" s="30" t="s">
        <v>46</v>
      </c>
      <c r="E61" s="31" t="s">
        <v>575</v>
      </c>
    </row>
    <row r="62" spans="1:5" ht="191.25">
      <c r="A62" t="s">
        <v>48</v>
      </c>
      <c r="E62" s="29" t="s">
        <v>149</v>
      </c>
    </row>
    <row r="63" spans="1:16" ht="12.75">
      <c r="A63" s="18" t="s">
        <v>39</v>
      </c>
      <c s="23" t="s">
        <v>176</v>
      </c>
      <c s="23" t="s">
        <v>342</v>
      </c>
      <c s="18" t="s">
        <v>41</v>
      </c>
      <c s="24" t="s">
        <v>343</v>
      </c>
      <c s="25" t="s">
        <v>120</v>
      </c>
      <c s="26">
        <v>633.62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12.75">
      <c r="A65" s="30" t="s">
        <v>46</v>
      </c>
      <c r="E65" s="31" t="s">
        <v>576</v>
      </c>
    </row>
    <row r="66" spans="1:5" ht="280.5">
      <c r="A66" t="s">
        <v>48</v>
      </c>
      <c r="E66" s="29" t="s">
        <v>345</v>
      </c>
    </row>
    <row r="67" spans="1:16" ht="12.75">
      <c r="A67" s="18" t="s">
        <v>39</v>
      </c>
      <c s="23" t="s">
        <v>182</v>
      </c>
      <c s="23" t="s">
        <v>155</v>
      </c>
      <c s="18" t="s">
        <v>41</v>
      </c>
      <c s="24" t="s">
        <v>156</v>
      </c>
      <c s="25" t="s">
        <v>120</v>
      </c>
      <c s="26">
        <v>184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577</v>
      </c>
    </row>
    <row r="70" spans="1:5" ht="267.75">
      <c r="A70" t="s">
        <v>48</v>
      </c>
      <c r="E70" s="29" t="s">
        <v>159</v>
      </c>
    </row>
    <row r="71" spans="1:16" ht="12.75">
      <c r="A71" s="18" t="s">
        <v>39</v>
      </c>
      <c s="23" t="s">
        <v>188</v>
      </c>
      <c s="23" t="s">
        <v>578</v>
      </c>
      <c s="18" t="s">
        <v>41</v>
      </c>
      <c s="24" t="s">
        <v>579</v>
      </c>
      <c s="25" t="s">
        <v>120</v>
      </c>
      <c s="26">
        <v>125.58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580</v>
      </c>
    </row>
    <row r="73" spans="1:5" ht="38.25">
      <c r="A73" s="30" t="s">
        <v>46</v>
      </c>
      <c r="E73" s="31" t="s">
        <v>581</v>
      </c>
    </row>
    <row r="74" spans="1:5" ht="293.25">
      <c r="A74" t="s">
        <v>48</v>
      </c>
      <c r="E74" s="29" t="s">
        <v>582</v>
      </c>
    </row>
    <row r="75" spans="1:16" ht="12.75">
      <c r="A75" s="18" t="s">
        <v>39</v>
      </c>
      <c s="23" t="s">
        <v>194</v>
      </c>
      <c s="23" t="s">
        <v>583</v>
      </c>
      <c s="18" t="s">
        <v>41</v>
      </c>
      <c s="24" t="s">
        <v>584</v>
      </c>
      <c s="25" t="s">
        <v>120</v>
      </c>
      <c s="26">
        <v>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12.75">
      <c r="A77" s="30" t="s">
        <v>46</v>
      </c>
      <c r="E77" s="31" t="s">
        <v>585</v>
      </c>
    </row>
    <row r="78" spans="1:5" ht="267.75">
      <c r="A78" t="s">
        <v>48</v>
      </c>
      <c r="E78" s="29" t="s">
        <v>159</v>
      </c>
    </row>
    <row r="79" spans="1:16" ht="12.75">
      <c r="A79" s="18" t="s">
        <v>39</v>
      </c>
      <c s="23" t="s">
        <v>200</v>
      </c>
      <c s="23" t="s">
        <v>586</v>
      </c>
      <c s="18" t="s">
        <v>41</v>
      </c>
      <c s="24" t="s">
        <v>587</v>
      </c>
      <c s="25" t="s">
        <v>136</v>
      </c>
      <c s="26">
        <v>465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588</v>
      </c>
    </row>
    <row r="81" spans="1:5" ht="12.75">
      <c r="A81" s="30" t="s">
        <v>46</v>
      </c>
      <c r="E81" s="31" t="s">
        <v>589</v>
      </c>
    </row>
    <row r="82" spans="1:5" ht="38.25">
      <c r="A82" t="s">
        <v>48</v>
      </c>
      <c r="E82" s="29" t="s">
        <v>590</v>
      </c>
    </row>
    <row r="83" spans="1:16" ht="12.75">
      <c r="A83" s="18" t="s">
        <v>39</v>
      </c>
      <c s="23" t="s">
        <v>206</v>
      </c>
      <c s="23" t="s">
        <v>591</v>
      </c>
      <c s="18" t="s">
        <v>41</v>
      </c>
      <c s="24" t="s">
        <v>592</v>
      </c>
      <c s="25" t="s">
        <v>136</v>
      </c>
      <c s="26">
        <v>465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589</v>
      </c>
    </row>
    <row r="86" spans="1:5" ht="25.5">
      <c r="A86" t="s">
        <v>48</v>
      </c>
      <c r="E86" s="29" t="s">
        <v>593</v>
      </c>
    </row>
    <row r="87" spans="1:16" ht="12.75">
      <c r="A87" s="18" t="s">
        <v>39</v>
      </c>
      <c s="23" t="s">
        <v>212</v>
      </c>
      <c s="23" t="s">
        <v>594</v>
      </c>
      <c s="18" t="s">
        <v>41</v>
      </c>
      <c s="24" t="s">
        <v>595</v>
      </c>
      <c s="25" t="s">
        <v>136</v>
      </c>
      <c s="26">
        <v>465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589</v>
      </c>
    </row>
    <row r="90" spans="1:5" ht="38.25">
      <c r="A90" t="s">
        <v>48</v>
      </c>
      <c r="E90" s="29" t="s">
        <v>596</v>
      </c>
    </row>
    <row r="91" spans="1:18" ht="12.75" customHeight="1">
      <c r="A91" s="5" t="s">
        <v>37</v>
      </c>
      <c s="5"/>
      <c s="35" t="s">
        <v>17</v>
      </c>
      <c s="5"/>
      <c s="21" t="s">
        <v>168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39</v>
      </c>
      <c s="23" t="s">
        <v>219</v>
      </c>
      <c s="23" t="s">
        <v>597</v>
      </c>
      <c s="18" t="s">
        <v>41</v>
      </c>
      <c s="24" t="s">
        <v>598</v>
      </c>
      <c s="25" t="s">
        <v>120</v>
      </c>
      <c s="26">
        <v>67.426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44</v>
      </c>
      <c r="E93" s="29" t="s">
        <v>599</v>
      </c>
    </row>
    <row r="94" spans="1:5" ht="12.75">
      <c r="A94" s="30" t="s">
        <v>46</v>
      </c>
      <c r="E94" s="31" t="s">
        <v>600</v>
      </c>
    </row>
    <row r="95" spans="1:5" ht="38.25">
      <c r="A95" t="s">
        <v>48</v>
      </c>
      <c r="E95" s="29" t="s">
        <v>601</v>
      </c>
    </row>
    <row r="96" spans="1:16" ht="12.75">
      <c r="A96" s="18" t="s">
        <v>39</v>
      </c>
      <c s="23" t="s">
        <v>225</v>
      </c>
      <c s="23" t="s">
        <v>602</v>
      </c>
      <c s="18" t="s">
        <v>41</v>
      </c>
      <c s="24" t="s">
        <v>603</v>
      </c>
      <c s="25" t="s">
        <v>120</v>
      </c>
      <c s="26">
        <v>91.231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38.25">
      <c r="A98" s="30" t="s">
        <v>46</v>
      </c>
      <c r="E98" s="31" t="s">
        <v>604</v>
      </c>
    </row>
    <row r="99" spans="1:5" ht="369.75">
      <c r="A99" t="s">
        <v>48</v>
      </c>
      <c r="E99" s="29" t="s">
        <v>605</v>
      </c>
    </row>
    <row r="100" spans="1:16" ht="12.75">
      <c r="A100" s="18" t="s">
        <v>39</v>
      </c>
      <c s="23" t="s">
        <v>231</v>
      </c>
      <c s="23" t="s">
        <v>606</v>
      </c>
      <c s="18" t="s">
        <v>41</v>
      </c>
      <c s="24" t="s">
        <v>607</v>
      </c>
      <c s="25" t="s">
        <v>110</v>
      </c>
      <c s="26">
        <v>10.948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41</v>
      </c>
    </row>
    <row r="102" spans="1:5" ht="12.75">
      <c r="A102" s="30" t="s">
        <v>46</v>
      </c>
      <c r="E102" s="31" t="s">
        <v>608</v>
      </c>
    </row>
    <row r="103" spans="1:5" ht="267.75">
      <c r="A103" t="s">
        <v>48</v>
      </c>
      <c r="E103" s="29" t="s">
        <v>609</v>
      </c>
    </row>
    <row r="104" spans="1:18" ht="12.75" customHeight="1">
      <c r="A104" s="5" t="s">
        <v>37</v>
      </c>
      <c s="5"/>
      <c s="35" t="s">
        <v>16</v>
      </c>
      <c s="5"/>
      <c s="21" t="s">
        <v>610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237</v>
      </c>
      <c s="23" t="s">
        <v>611</v>
      </c>
      <c s="18" t="s">
        <v>41</v>
      </c>
      <c s="24" t="s">
        <v>612</v>
      </c>
      <c s="25" t="s">
        <v>613</v>
      </c>
      <c s="26">
        <v>143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614</v>
      </c>
    </row>
    <row r="108" spans="1:5" ht="25.5">
      <c r="A108" t="s">
        <v>48</v>
      </c>
      <c r="E108" s="29" t="s">
        <v>615</v>
      </c>
    </row>
    <row r="109" spans="1:16" ht="12.75">
      <c r="A109" s="18" t="s">
        <v>39</v>
      </c>
      <c s="23" t="s">
        <v>242</v>
      </c>
      <c s="23" t="s">
        <v>616</v>
      </c>
      <c s="18" t="s">
        <v>41</v>
      </c>
      <c s="24" t="s">
        <v>617</v>
      </c>
      <c s="25" t="s">
        <v>120</v>
      </c>
      <c s="26">
        <v>6.05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618</v>
      </c>
    </row>
    <row r="111" spans="1:5" ht="12.75">
      <c r="A111" s="30" t="s">
        <v>46</v>
      </c>
      <c r="E111" s="31" t="s">
        <v>619</v>
      </c>
    </row>
    <row r="112" spans="1:5" ht="382.5">
      <c r="A112" t="s">
        <v>48</v>
      </c>
      <c r="E112" s="29" t="s">
        <v>620</v>
      </c>
    </row>
    <row r="113" spans="1:16" ht="12.75">
      <c r="A113" s="18" t="s">
        <v>39</v>
      </c>
      <c s="23" t="s">
        <v>246</v>
      </c>
      <c s="23" t="s">
        <v>621</v>
      </c>
      <c s="18" t="s">
        <v>41</v>
      </c>
      <c s="24" t="s">
        <v>622</v>
      </c>
      <c s="25" t="s">
        <v>110</v>
      </c>
      <c s="26">
        <v>0.908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623</v>
      </c>
    </row>
    <row r="116" spans="1:5" ht="267.75">
      <c r="A116" t="s">
        <v>48</v>
      </c>
      <c r="E116" s="29" t="s">
        <v>624</v>
      </c>
    </row>
    <row r="117" spans="1:16" ht="12.75">
      <c r="A117" s="18" t="s">
        <v>39</v>
      </c>
      <c s="23" t="s">
        <v>252</v>
      </c>
      <c s="23" t="s">
        <v>625</v>
      </c>
      <c s="18" t="s">
        <v>41</v>
      </c>
      <c s="24" t="s">
        <v>626</v>
      </c>
      <c s="25" t="s">
        <v>120</v>
      </c>
      <c s="26">
        <v>88.832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41</v>
      </c>
    </row>
    <row r="119" spans="1:5" ht="63.75">
      <c r="A119" s="30" t="s">
        <v>46</v>
      </c>
      <c r="E119" s="31" t="s">
        <v>627</v>
      </c>
    </row>
    <row r="120" spans="1:5" ht="369.75">
      <c r="A120" t="s">
        <v>48</v>
      </c>
      <c r="E120" s="29" t="s">
        <v>408</v>
      </c>
    </row>
    <row r="121" spans="1:16" ht="12.75">
      <c r="A121" s="18" t="s">
        <v>39</v>
      </c>
      <c s="23" t="s">
        <v>258</v>
      </c>
      <c s="23" t="s">
        <v>628</v>
      </c>
      <c s="18" t="s">
        <v>41</v>
      </c>
      <c s="24" t="s">
        <v>629</v>
      </c>
      <c s="25" t="s">
        <v>110</v>
      </c>
      <c s="26">
        <v>11.104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41</v>
      </c>
    </row>
    <row r="123" spans="1:5" ht="12.75">
      <c r="A123" s="30" t="s">
        <v>46</v>
      </c>
      <c r="E123" s="31" t="s">
        <v>630</v>
      </c>
    </row>
    <row r="124" spans="1:5" ht="267.75">
      <c r="A124" t="s">
        <v>48</v>
      </c>
      <c r="E124" s="29" t="s">
        <v>624</v>
      </c>
    </row>
    <row r="125" spans="1:16" ht="12.75">
      <c r="A125" s="18" t="s">
        <v>39</v>
      </c>
      <c s="23" t="s">
        <v>264</v>
      </c>
      <c s="23" t="s">
        <v>631</v>
      </c>
      <c s="18" t="s">
        <v>41</v>
      </c>
      <c s="24" t="s">
        <v>632</v>
      </c>
      <c s="25" t="s">
        <v>120</v>
      </c>
      <c s="26">
        <v>30.757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41</v>
      </c>
    </row>
    <row r="127" spans="1:5" ht="12.75">
      <c r="A127" s="30" t="s">
        <v>46</v>
      </c>
      <c r="E127" s="31" t="s">
        <v>633</v>
      </c>
    </row>
    <row r="128" spans="1:5" ht="369.75">
      <c r="A128" t="s">
        <v>48</v>
      </c>
      <c r="E128" s="29" t="s">
        <v>408</v>
      </c>
    </row>
    <row r="129" spans="1:16" ht="12.75">
      <c r="A129" s="18" t="s">
        <v>39</v>
      </c>
      <c s="23" t="s">
        <v>634</v>
      </c>
      <c s="23" t="s">
        <v>635</v>
      </c>
      <c s="18" t="s">
        <v>41</v>
      </c>
      <c s="24" t="s">
        <v>636</v>
      </c>
      <c s="25" t="s">
        <v>110</v>
      </c>
      <c s="26">
        <v>6.767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637</v>
      </c>
    </row>
    <row r="132" spans="1:5" ht="267.75">
      <c r="A132" t="s">
        <v>48</v>
      </c>
      <c r="E132" s="29" t="s">
        <v>609</v>
      </c>
    </row>
    <row r="133" spans="1:18" ht="12.75" customHeight="1">
      <c r="A133" s="5" t="s">
        <v>37</v>
      </c>
      <c s="5"/>
      <c s="35" t="s">
        <v>27</v>
      </c>
      <c s="5"/>
      <c s="21" t="s">
        <v>404</v>
      </c>
      <c s="5"/>
      <c s="5"/>
      <c s="5"/>
      <c s="36">
        <f>0+Q133</f>
      </c>
      <c r="O133">
        <f>0+R133</f>
      </c>
      <c r="Q133">
        <f>0+I134+I138+I142+I146+I150+I154</f>
      </c>
      <c>
        <f>0+O134+O138+O142+O146+O150+O154</f>
      </c>
    </row>
    <row r="134" spans="1:16" ht="12.75">
      <c r="A134" s="18" t="s">
        <v>39</v>
      </c>
      <c s="23" t="s">
        <v>638</v>
      </c>
      <c s="23" t="s">
        <v>639</v>
      </c>
      <c s="18" t="s">
        <v>41</v>
      </c>
      <c s="24" t="s">
        <v>640</v>
      </c>
      <c s="25" t="s">
        <v>120</v>
      </c>
      <c s="26">
        <v>1.384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12.75">
      <c r="A136" s="30" t="s">
        <v>46</v>
      </c>
      <c r="E136" s="31" t="s">
        <v>641</v>
      </c>
    </row>
    <row r="137" spans="1:5" ht="229.5">
      <c r="A137" t="s">
        <v>48</v>
      </c>
      <c r="E137" s="29" t="s">
        <v>642</v>
      </c>
    </row>
    <row r="138" spans="1:16" ht="12.75">
      <c r="A138" s="18" t="s">
        <v>39</v>
      </c>
      <c s="23" t="s">
        <v>643</v>
      </c>
      <c s="23" t="s">
        <v>405</v>
      </c>
      <c s="18" t="s">
        <v>41</v>
      </c>
      <c s="24" t="s">
        <v>406</v>
      </c>
      <c s="25" t="s">
        <v>120</v>
      </c>
      <c s="26">
        <v>32.962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644</v>
      </c>
    </row>
    <row r="140" spans="1:5" ht="51">
      <c r="A140" s="30" t="s">
        <v>46</v>
      </c>
      <c r="E140" s="31" t="s">
        <v>645</v>
      </c>
    </row>
    <row r="141" spans="1:5" ht="369.75">
      <c r="A141" t="s">
        <v>48</v>
      </c>
      <c r="E141" s="29" t="s">
        <v>408</v>
      </c>
    </row>
    <row r="142" spans="1:16" ht="12.75">
      <c r="A142" s="18" t="s">
        <v>39</v>
      </c>
      <c s="23" t="s">
        <v>646</v>
      </c>
      <c s="23" t="s">
        <v>409</v>
      </c>
      <c s="18" t="s">
        <v>41</v>
      </c>
      <c s="24" t="s">
        <v>410</v>
      </c>
      <c s="25" t="s">
        <v>120</v>
      </c>
      <c s="26">
        <v>38.553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647</v>
      </c>
    </row>
    <row r="144" spans="1:5" ht="89.25">
      <c r="A144" s="30" t="s">
        <v>46</v>
      </c>
      <c r="E144" s="31" t="s">
        <v>648</v>
      </c>
    </row>
    <row r="145" spans="1:5" ht="369.75">
      <c r="A145" t="s">
        <v>48</v>
      </c>
      <c r="E145" s="29" t="s">
        <v>408</v>
      </c>
    </row>
    <row r="146" spans="1:16" ht="12.75">
      <c r="A146" s="18" t="s">
        <v>39</v>
      </c>
      <c s="23" t="s">
        <v>649</v>
      </c>
      <c s="23" t="s">
        <v>650</v>
      </c>
      <c s="18" t="s">
        <v>41</v>
      </c>
      <c s="24" t="s">
        <v>651</v>
      </c>
      <c s="25" t="s">
        <v>120</v>
      </c>
      <c s="26">
        <v>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41</v>
      </c>
    </row>
    <row r="148" spans="1:5" ht="12.75">
      <c r="A148" s="30" t="s">
        <v>46</v>
      </c>
      <c r="E148" s="31" t="s">
        <v>652</v>
      </c>
    </row>
    <row r="149" spans="1:5" ht="51">
      <c r="A149" t="s">
        <v>48</v>
      </c>
      <c r="E149" s="29" t="s">
        <v>653</v>
      </c>
    </row>
    <row r="150" spans="1:16" ht="12.75">
      <c r="A150" s="18" t="s">
        <v>39</v>
      </c>
      <c s="23" t="s">
        <v>654</v>
      </c>
      <c s="23" t="s">
        <v>412</v>
      </c>
      <c s="18" t="s">
        <v>41</v>
      </c>
      <c s="24" t="s">
        <v>413</v>
      </c>
      <c s="25" t="s">
        <v>120</v>
      </c>
      <c s="26">
        <v>52.542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655</v>
      </c>
    </row>
    <row r="152" spans="1:5" ht="76.5">
      <c r="A152" s="30" t="s">
        <v>46</v>
      </c>
      <c r="E152" s="31" t="s">
        <v>656</v>
      </c>
    </row>
    <row r="153" spans="1:5" ht="89.25">
      <c r="A153" t="s">
        <v>48</v>
      </c>
      <c r="E153" s="29" t="s">
        <v>657</v>
      </c>
    </row>
    <row r="154" spans="1:16" ht="12.75">
      <c r="A154" s="18" t="s">
        <v>39</v>
      </c>
      <c s="23" t="s">
        <v>658</v>
      </c>
      <c s="23" t="s">
        <v>659</v>
      </c>
      <c s="18" t="s">
        <v>41</v>
      </c>
      <c s="24" t="s">
        <v>660</v>
      </c>
      <c s="25" t="s">
        <v>120</v>
      </c>
      <c s="26">
        <v>7.416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41</v>
      </c>
    </row>
    <row r="156" spans="1:5" ht="12.75">
      <c r="A156" s="30" t="s">
        <v>46</v>
      </c>
      <c r="E156" s="31" t="s">
        <v>661</v>
      </c>
    </row>
    <row r="157" spans="1:5" ht="357">
      <c r="A157" t="s">
        <v>48</v>
      </c>
      <c r="E157" s="29" t="s">
        <v>662</v>
      </c>
    </row>
    <row r="158" spans="1:18" ht="12.75" customHeight="1">
      <c r="A158" s="5" t="s">
        <v>37</v>
      </c>
      <c s="5"/>
      <c s="35" t="s">
        <v>68</v>
      </c>
      <c s="5"/>
      <c s="21" t="s">
        <v>663</v>
      </c>
      <c s="5"/>
      <c s="5"/>
      <c s="5"/>
      <c s="36">
        <f>0+Q158</f>
      </c>
      <c r="O158">
        <f>0+R158</f>
      </c>
      <c r="Q158">
        <f>0+I159+I163+I167+I171+I175+I179+I183+I187+I191</f>
      </c>
      <c>
        <f>0+O159+O163+O167+O171+O175+O179+O183+O187+O191</f>
      </c>
    </row>
    <row r="159" spans="1:16" ht="25.5">
      <c r="A159" s="18" t="s">
        <v>39</v>
      </c>
      <c s="23" t="s">
        <v>664</v>
      </c>
      <c s="23" t="s">
        <v>665</v>
      </c>
      <c s="18" t="s">
        <v>41</v>
      </c>
      <c s="24" t="s">
        <v>666</v>
      </c>
      <c s="25" t="s">
        <v>136</v>
      </c>
      <c s="26">
        <v>191.413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667</v>
      </c>
    </row>
    <row r="161" spans="1:5" ht="63.75">
      <c r="A161" s="30" t="s">
        <v>46</v>
      </c>
      <c r="E161" s="31" t="s">
        <v>668</v>
      </c>
    </row>
    <row r="162" spans="1:5" ht="191.25">
      <c r="A162" t="s">
        <v>48</v>
      </c>
      <c r="E162" s="29" t="s">
        <v>669</v>
      </c>
    </row>
    <row r="163" spans="1:16" ht="25.5">
      <c r="A163" s="18" t="s">
        <v>39</v>
      </c>
      <c s="23" t="s">
        <v>670</v>
      </c>
      <c s="23" t="s">
        <v>671</v>
      </c>
      <c s="18" t="s">
        <v>41</v>
      </c>
      <c s="24" t="s">
        <v>672</v>
      </c>
      <c s="25" t="s">
        <v>136</v>
      </c>
      <c s="26">
        <v>160.055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41</v>
      </c>
    </row>
    <row r="165" spans="1:5" ht="63.75">
      <c r="A165" s="30" t="s">
        <v>46</v>
      </c>
      <c r="E165" s="31" t="s">
        <v>673</v>
      </c>
    </row>
    <row r="166" spans="1:5" ht="191.25">
      <c r="A166" t="s">
        <v>48</v>
      </c>
      <c r="E166" s="29" t="s">
        <v>669</v>
      </c>
    </row>
    <row r="167" spans="1:16" ht="12.75">
      <c r="A167" s="18" t="s">
        <v>39</v>
      </c>
      <c s="23" t="s">
        <v>674</v>
      </c>
      <c s="23" t="s">
        <v>675</v>
      </c>
      <c s="18" t="s">
        <v>41</v>
      </c>
      <c s="24" t="s">
        <v>676</v>
      </c>
      <c s="25" t="s">
        <v>136</v>
      </c>
      <c s="26">
        <v>65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677</v>
      </c>
    </row>
    <row r="169" spans="1:5" ht="12.75">
      <c r="A169" s="30" t="s">
        <v>46</v>
      </c>
      <c r="E169" s="31" t="s">
        <v>678</v>
      </c>
    </row>
    <row r="170" spans="1:5" ht="191.25">
      <c r="A170" t="s">
        <v>48</v>
      </c>
      <c r="E170" s="29" t="s">
        <v>669</v>
      </c>
    </row>
    <row r="171" spans="1:16" ht="25.5">
      <c r="A171" s="18" t="s">
        <v>39</v>
      </c>
      <c s="23" t="s">
        <v>679</v>
      </c>
      <c s="23" t="s">
        <v>680</v>
      </c>
      <c s="18" t="s">
        <v>41</v>
      </c>
      <c s="24" t="s">
        <v>681</v>
      </c>
      <c s="25" t="s">
        <v>136</v>
      </c>
      <c s="26">
        <v>79.57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41</v>
      </c>
    </row>
    <row r="173" spans="1:5" ht="38.25">
      <c r="A173" s="30" t="s">
        <v>46</v>
      </c>
      <c r="E173" s="31" t="s">
        <v>682</v>
      </c>
    </row>
    <row r="174" spans="1:5" ht="204">
      <c r="A174" t="s">
        <v>48</v>
      </c>
      <c r="E174" s="29" t="s">
        <v>683</v>
      </c>
    </row>
    <row r="175" spans="1:16" ht="12.75">
      <c r="A175" s="18" t="s">
        <v>39</v>
      </c>
      <c s="23" t="s">
        <v>684</v>
      </c>
      <c s="23" t="s">
        <v>685</v>
      </c>
      <c s="18" t="s">
        <v>41</v>
      </c>
      <c s="24" t="s">
        <v>686</v>
      </c>
      <c s="25" t="s">
        <v>136</v>
      </c>
      <c s="26">
        <v>28.14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687</v>
      </c>
    </row>
    <row r="177" spans="1:5" ht="12.75">
      <c r="A177" s="30" t="s">
        <v>46</v>
      </c>
      <c r="E177" s="31" t="s">
        <v>688</v>
      </c>
    </row>
    <row r="178" spans="1:5" ht="344.25">
      <c r="A178" t="s">
        <v>48</v>
      </c>
      <c r="E178" s="29" t="s">
        <v>689</v>
      </c>
    </row>
    <row r="179" spans="1:16" ht="12.75">
      <c r="A179" s="18" t="s">
        <v>39</v>
      </c>
      <c s="23" t="s">
        <v>690</v>
      </c>
      <c s="23" t="s">
        <v>691</v>
      </c>
      <c s="18" t="s">
        <v>41</v>
      </c>
      <c s="24" t="s">
        <v>692</v>
      </c>
      <c s="25" t="s">
        <v>136</v>
      </c>
      <c s="26">
        <v>160.055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693</v>
      </c>
    </row>
    <row r="181" spans="1:5" ht="63.75">
      <c r="A181" s="30" t="s">
        <v>46</v>
      </c>
      <c r="E181" s="31" t="s">
        <v>673</v>
      </c>
    </row>
    <row r="182" spans="1:5" ht="344.25">
      <c r="A182" t="s">
        <v>48</v>
      </c>
      <c r="E182" s="29" t="s">
        <v>689</v>
      </c>
    </row>
    <row r="183" spans="1:16" ht="12.75">
      <c r="A183" s="18" t="s">
        <v>39</v>
      </c>
      <c s="23" t="s">
        <v>694</v>
      </c>
      <c s="23" t="s">
        <v>695</v>
      </c>
      <c s="18" t="s">
        <v>41</v>
      </c>
      <c s="24" t="s">
        <v>696</v>
      </c>
      <c s="25" t="s">
        <v>136</v>
      </c>
      <c s="26">
        <v>23.216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697</v>
      </c>
    </row>
    <row r="185" spans="1:5" ht="12.75">
      <c r="A185" s="30" t="s">
        <v>46</v>
      </c>
      <c r="E185" s="31" t="s">
        <v>698</v>
      </c>
    </row>
    <row r="186" spans="1:5" ht="51">
      <c r="A186" t="s">
        <v>48</v>
      </c>
      <c r="E186" s="29" t="s">
        <v>699</v>
      </c>
    </row>
    <row r="187" spans="1:16" ht="12.75">
      <c r="A187" s="18" t="s">
        <v>39</v>
      </c>
      <c s="23" t="s">
        <v>700</v>
      </c>
      <c s="23" t="s">
        <v>701</v>
      </c>
      <c s="18" t="s">
        <v>41</v>
      </c>
      <c s="24" t="s">
        <v>702</v>
      </c>
      <c s="25" t="s">
        <v>136</v>
      </c>
      <c s="26">
        <v>4.055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703</v>
      </c>
    </row>
    <row r="189" spans="1:5" ht="12.75">
      <c r="A189" s="30" t="s">
        <v>46</v>
      </c>
      <c r="E189" s="31" t="s">
        <v>704</v>
      </c>
    </row>
    <row r="190" spans="1:5" ht="51">
      <c r="A190" t="s">
        <v>48</v>
      </c>
      <c r="E190" s="29" t="s">
        <v>699</v>
      </c>
    </row>
    <row r="191" spans="1:16" ht="12.75">
      <c r="A191" s="18" t="s">
        <v>39</v>
      </c>
      <c s="23" t="s">
        <v>705</v>
      </c>
      <c s="23" t="s">
        <v>706</v>
      </c>
      <c s="18" t="s">
        <v>41</v>
      </c>
      <c s="24" t="s">
        <v>707</v>
      </c>
      <c s="25" t="s">
        <v>136</v>
      </c>
      <c s="26">
        <v>4.221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44</v>
      </c>
      <c r="E192" s="29" t="s">
        <v>708</v>
      </c>
    </row>
    <row r="193" spans="1:5" ht="12.75">
      <c r="A193" s="30" t="s">
        <v>46</v>
      </c>
      <c r="E193" s="31" t="s">
        <v>709</v>
      </c>
    </row>
    <row r="194" spans="1:5" ht="51">
      <c r="A194" t="s">
        <v>48</v>
      </c>
      <c r="E194" s="29" t="s">
        <v>699</v>
      </c>
    </row>
    <row r="195" spans="1:18" ht="12.75" customHeight="1">
      <c r="A195" s="5" t="s">
        <v>37</v>
      </c>
      <c s="5"/>
      <c s="35" t="s">
        <v>72</v>
      </c>
      <c s="5"/>
      <c s="21" t="s">
        <v>211</v>
      </c>
      <c s="5"/>
      <c s="5"/>
      <c s="5"/>
      <c s="36">
        <f>0+Q195</f>
      </c>
      <c r="O195">
        <f>0+R195</f>
      </c>
      <c r="Q195">
        <f>0+I196+I200+I204+I208</f>
      </c>
      <c>
        <f>0+O196+O200+O204+O208</f>
      </c>
    </row>
    <row r="196" spans="1:16" ht="12.75">
      <c r="A196" s="18" t="s">
        <v>39</v>
      </c>
      <c s="23" t="s">
        <v>710</v>
      </c>
      <c s="23" t="s">
        <v>711</v>
      </c>
      <c s="18" t="s">
        <v>41</v>
      </c>
      <c s="24" t="s">
        <v>712</v>
      </c>
      <c s="25" t="s">
        <v>126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41</v>
      </c>
    </row>
    <row r="198" spans="1:5" ht="12.75">
      <c r="A198" s="30" t="s">
        <v>46</v>
      </c>
      <c r="E198" s="31" t="s">
        <v>713</v>
      </c>
    </row>
    <row r="199" spans="1:5" ht="255">
      <c r="A199" t="s">
        <v>48</v>
      </c>
      <c r="E199" s="29" t="s">
        <v>421</v>
      </c>
    </row>
    <row r="200" spans="1:16" ht="12.75">
      <c r="A200" s="18" t="s">
        <v>39</v>
      </c>
      <c s="23" t="s">
        <v>714</v>
      </c>
      <c s="23" t="s">
        <v>715</v>
      </c>
      <c s="18" t="s">
        <v>41</v>
      </c>
      <c s="24" t="s">
        <v>716</v>
      </c>
      <c s="25" t="s">
        <v>126</v>
      </c>
      <c s="26">
        <v>39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717</v>
      </c>
    </row>
    <row r="202" spans="1:5" ht="12.75">
      <c r="A202" s="30" t="s">
        <v>46</v>
      </c>
      <c r="E202" s="31" t="s">
        <v>718</v>
      </c>
    </row>
    <row r="203" spans="1:5" ht="255">
      <c r="A203" t="s">
        <v>48</v>
      </c>
      <c r="E203" s="29" t="s">
        <v>719</v>
      </c>
    </row>
    <row r="204" spans="1:16" ht="12.75">
      <c r="A204" s="18" t="s">
        <v>39</v>
      </c>
      <c s="23" t="s">
        <v>720</v>
      </c>
      <c s="23" t="s">
        <v>721</v>
      </c>
      <c s="18" t="s">
        <v>41</v>
      </c>
      <c s="24" t="s">
        <v>722</v>
      </c>
      <c s="25" t="s">
        <v>126</v>
      </c>
      <c s="26">
        <v>1.02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44</v>
      </c>
      <c r="E205" s="29" t="s">
        <v>41</v>
      </c>
    </row>
    <row r="206" spans="1:5" ht="12.75">
      <c r="A206" s="30" t="s">
        <v>46</v>
      </c>
      <c r="E206" s="31" t="s">
        <v>723</v>
      </c>
    </row>
    <row r="207" spans="1:5" ht="242.25">
      <c r="A207" t="s">
        <v>48</v>
      </c>
      <c r="E207" s="29" t="s">
        <v>724</v>
      </c>
    </row>
    <row r="208" spans="1:16" ht="12.75">
      <c r="A208" s="18" t="s">
        <v>39</v>
      </c>
      <c s="23" t="s">
        <v>725</v>
      </c>
      <c s="23" t="s">
        <v>726</v>
      </c>
      <c s="18" t="s">
        <v>41</v>
      </c>
      <c s="24" t="s">
        <v>727</v>
      </c>
      <c s="25" t="s">
        <v>57</v>
      </c>
      <c s="26">
        <v>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44</v>
      </c>
      <c r="E209" s="29" t="s">
        <v>41</v>
      </c>
    </row>
    <row r="210" spans="1:5" ht="12.75">
      <c r="A210" s="30" t="s">
        <v>46</v>
      </c>
      <c r="E210" s="31" t="s">
        <v>41</v>
      </c>
    </row>
    <row r="211" spans="1:5" ht="76.5">
      <c r="A211" t="s">
        <v>48</v>
      </c>
      <c r="E211" s="29" t="s">
        <v>430</v>
      </c>
    </row>
    <row r="212" spans="1:18" ht="12.75" customHeight="1">
      <c r="A212" s="5" t="s">
        <v>37</v>
      </c>
      <c s="5"/>
      <c s="35" t="s">
        <v>34</v>
      </c>
      <c s="5"/>
      <c s="21" t="s">
        <v>218</v>
      </c>
      <c s="5"/>
      <c s="5"/>
      <c s="5"/>
      <c s="36">
        <f>0+Q212</f>
      </c>
      <c r="O212">
        <f>0+R212</f>
      </c>
      <c r="Q212">
        <f>0+I213+I217+I221+I225+I229+I233+I237+I241+I245+I249+I253+I257</f>
      </c>
      <c>
        <f>0+O213+O217+O221+O225+O229+O233+O237+O241+O245+O249+O253+O257</f>
      </c>
    </row>
    <row r="213" spans="1:16" ht="12.75">
      <c r="A213" s="18" t="s">
        <v>39</v>
      </c>
      <c s="23" t="s">
        <v>728</v>
      </c>
      <c s="23" t="s">
        <v>729</v>
      </c>
      <c s="18" t="s">
        <v>41</v>
      </c>
      <c s="24" t="s">
        <v>730</v>
      </c>
      <c s="25" t="s">
        <v>126</v>
      </c>
      <c s="26">
        <v>28.14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41</v>
      </c>
    </row>
    <row r="215" spans="1:5" ht="12.75">
      <c r="A215" s="30" t="s">
        <v>46</v>
      </c>
      <c r="E215" s="31" t="s">
        <v>731</v>
      </c>
    </row>
    <row r="216" spans="1:5" ht="63.75">
      <c r="A216" t="s">
        <v>48</v>
      </c>
      <c r="E216" s="29" t="s">
        <v>732</v>
      </c>
    </row>
    <row r="217" spans="1:16" ht="12.75">
      <c r="A217" s="18" t="s">
        <v>39</v>
      </c>
      <c s="23" t="s">
        <v>733</v>
      </c>
      <c s="23" t="s">
        <v>734</v>
      </c>
      <c s="18" t="s">
        <v>735</v>
      </c>
      <c s="24" t="s">
        <v>736</v>
      </c>
      <c s="25" t="s">
        <v>57</v>
      </c>
      <c s="26">
        <v>2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12.75">
      <c r="A218" s="28" t="s">
        <v>44</v>
      </c>
      <c r="E218" s="29" t="s">
        <v>737</v>
      </c>
    </row>
    <row r="219" spans="1:5" ht="12.75">
      <c r="A219" s="30" t="s">
        <v>46</v>
      </c>
      <c r="E219" s="31" t="s">
        <v>41</v>
      </c>
    </row>
    <row r="220" spans="1:5" ht="12.75">
      <c r="A220" t="s">
        <v>48</v>
      </c>
      <c r="E220" s="29" t="s">
        <v>41</v>
      </c>
    </row>
    <row r="221" spans="1:16" ht="12.75">
      <c r="A221" s="18" t="s">
        <v>39</v>
      </c>
      <c s="23" t="s">
        <v>738</v>
      </c>
      <c s="23" t="s">
        <v>734</v>
      </c>
      <c s="18" t="s">
        <v>739</v>
      </c>
      <c s="24" t="s">
        <v>736</v>
      </c>
      <c s="25" t="s">
        <v>57</v>
      </c>
      <c s="26">
        <v>2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44</v>
      </c>
      <c r="E222" s="29" t="s">
        <v>740</v>
      </c>
    </row>
    <row r="223" spans="1:5" ht="12.75">
      <c r="A223" s="30" t="s">
        <v>46</v>
      </c>
      <c r="E223" s="31" t="s">
        <v>41</v>
      </c>
    </row>
    <row r="224" spans="1:5" ht="12.75">
      <c r="A224" t="s">
        <v>48</v>
      </c>
      <c r="E224" s="29" t="s">
        <v>41</v>
      </c>
    </row>
    <row r="225" spans="1:16" ht="25.5">
      <c r="A225" s="18" t="s">
        <v>39</v>
      </c>
      <c s="23" t="s">
        <v>741</v>
      </c>
      <c s="23" t="s">
        <v>461</v>
      </c>
      <c s="18" t="s">
        <v>41</v>
      </c>
      <c s="24" t="s">
        <v>462</v>
      </c>
      <c s="25" t="s">
        <v>57</v>
      </c>
      <c s="26">
        <v>4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44</v>
      </c>
      <c r="E226" s="29" t="s">
        <v>41</v>
      </c>
    </row>
    <row r="227" spans="1:5" ht="12.75">
      <c r="A227" s="30" t="s">
        <v>46</v>
      </c>
      <c r="E227" s="31" t="s">
        <v>742</v>
      </c>
    </row>
    <row r="228" spans="1:5" ht="25.5">
      <c r="A228" t="s">
        <v>48</v>
      </c>
      <c r="E228" s="29" t="s">
        <v>465</v>
      </c>
    </row>
    <row r="229" spans="1:16" ht="12.75">
      <c r="A229" s="18" t="s">
        <v>39</v>
      </c>
      <c s="23" t="s">
        <v>743</v>
      </c>
      <c s="23" t="s">
        <v>744</v>
      </c>
      <c s="18" t="s">
        <v>41</v>
      </c>
      <c s="24" t="s">
        <v>745</v>
      </c>
      <c s="25" t="s">
        <v>57</v>
      </c>
      <c s="26">
        <v>2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44</v>
      </c>
      <c r="E230" s="29" t="s">
        <v>41</v>
      </c>
    </row>
    <row r="231" spans="1:5" ht="12.75">
      <c r="A231" s="30" t="s">
        <v>46</v>
      </c>
      <c r="E231" s="31" t="s">
        <v>746</v>
      </c>
    </row>
    <row r="232" spans="1:5" ht="25.5">
      <c r="A232" t="s">
        <v>48</v>
      </c>
      <c r="E232" s="29" t="s">
        <v>465</v>
      </c>
    </row>
    <row r="233" spans="1:16" ht="25.5">
      <c r="A233" s="18" t="s">
        <v>39</v>
      </c>
      <c s="23" t="s">
        <v>747</v>
      </c>
      <c s="23" t="s">
        <v>748</v>
      </c>
      <c s="18" t="s">
        <v>41</v>
      </c>
      <c s="24" t="s">
        <v>749</v>
      </c>
      <c s="25" t="s">
        <v>57</v>
      </c>
      <c s="26">
        <v>2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44</v>
      </c>
      <c r="E234" s="29" t="s">
        <v>750</v>
      </c>
    </row>
    <row r="235" spans="1:5" ht="12.75">
      <c r="A235" s="30" t="s">
        <v>46</v>
      </c>
      <c r="E235" s="31" t="s">
        <v>41</v>
      </c>
    </row>
    <row r="236" spans="1:5" ht="25.5">
      <c r="A236" t="s">
        <v>48</v>
      </c>
      <c r="E236" s="29" t="s">
        <v>751</v>
      </c>
    </row>
    <row r="237" spans="1:16" ht="12.75">
      <c r="A237" s="18" t="s">
        <v>39</v>
      </c>
      <c s="23" t="s">
        <v>752</v>
      </c>
      <c s="23" t="s">
        <v>753</v>
      </c>
      <c s="18" t="s">
        <v>41</v>
      </c>
      <c s="24" t="s">
        <v>754</v>
      </c>
      <c s="25" t="s">
        <v>57</v>
      </c>
      <c s="26">
        <v>2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44</v>
      </c>
      <c r="E238" s="29" t="s">
        <v>41</v>
      </c>
    </row>
    <row r="239" spans="1:5" ht="12.75">
      <c r="A239" s="30" t="s">
        <v>46</v>
      </c>
      <c r="E239" s="31" t="s">
        <v>755</v>
      </c>
    </row>
    <row r="240" spans="1:5" ht="25.5">
      <c r="A240" t="s">
        <v>48</v>
      </c>
      <c r="E240" s="29" t="s">
        <v>465</v>
      </c>
    </row>
    <row r="241" spans="1:16" ht="12.75">
      <c r="A241" s="18" t="s">
        <v>39</v>
      </c>
      <c s="23" t="s">
        <v>756</v>
      </c>
      <c s="23" t="s">
        <v>757</v>
      </c>
      <c s="18" t="s">
        <v>41</v>
      </c>
      <c s="24" t="s">
        <v>758</v>
      </c>
      <c s="25" t="s">
        <v>126</v>
      </c>
      <c s="26">
        <v>27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44</v>
      </c>
      <c r="E242" s="29" t="s">
        <v>41</v>
      </c>
    </row>
    <row r="243" spans="1:5" ht="12.75">
      <c r="A243" s="30" t="s">
        <v>46</v>
      </c>
      <c r="E243" s="31" t="s">
        <v>759</v>
      </c>
    </row>
    <row r="244" spans="1:5" ht="51">
      <c r="A244" t="s">
        <v>48</v>
      </c>
      <c r="E244" s="29" t="s">
        <v>236</v>
      </c>
    </row>
    <row r="245" spans="1:16" ht="12.75">
      <c r="A245" s="18" t="s">
        <v>39</v>
      </c>
      <c s="23" t="s">
        <v>760</v>
      </c>
      <c s="23" t="s">
        <v>761</v>
      </c>
      <c s="18" t="s">
        <v>41</v>
      </c>
      <c s="24" t="s">
        <v>762</v>
      </c>
      <c s="25" t="s">
        <v>126</v>
      </c>
      <c s="26">
        <v>5.5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44</v>
      </c>
      <c r="E246" s="29" t="s">
        <v>41</v>
      </c>
    </row>
    <row r="247" spans="1:5" ht="12.75">
      <c r="A247" s="30" t="s">
        <v>46</v>
      </c>
      <c r="E247" s="31" t="s">
        <v>763</v>
      </c>
    </row>
    <row r="248" spans="1:5" ht="38.25">
      <c r="A248" t="s">
        <v>48</v>
      </c>
      <c r="E248" s="29" t="s">
        <v>245</v>
      </c>
    </row>
    <row r="249" spans="1:16" ht="12.75">
      <c r="A249" s="18" t="s">
        <v>39</v>
      </c>
      <c s="23" t="s">
        <v>764</v>
      </c>
      <c s="23" t="s">
        <v>765</v>
      </c>
      <c s="18" t="s">
        <v>41</v>
      </c>
      <c s="24" t="s">
        <v>766</v>
      </c>
      <c s="25" t="s">
        <v>120</v>
      </c>
      <c s="26">
        <v>145.325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44</v>
      </c>
      <c r="E250" s="29" t="s">
        <v>41</v>
      </c>
    </row>
    <row r="251" spans="1:5" ht="51">
      <c r="A251" s="30" t="s">
        <v>46</v>
      </c>
      <c r="E251" s="31" t="s">
        <v>767</v>
      </c>
    </row>
    <row r="252" spans="1:5" ht="102">
      <c r="A252" t="s">
        <v>48</v>
      </c>
      <c r="E252" s="29" t="s">
        <v>444</v>
      </c>
    </row>
    <row r="253" spans="1:16" ht="12.75">
      <c r="A253" s="18" t="s">
        <v>39</v>
      </c>
      <c s="23" t="s">
        <v>768</v>
      </c>
      <c s="23" t="s">
        <v>769</v>
      </c>
      <c s="18" t="s">
        <v>41</v>
      </c>
      <c s="24" t="s">
        <v>770</v>
      </c>
      <c s="25" t="s">
        <v>120</v>
      </c>
      <c s="26">
        <v>51.3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44</v>
      </c>
      <c r="E254" s="29" t="s">
        <v>41</v>
      </c>
    </row>
    <row r="255" spans="1:5" ht="12.75">
      <c r="A255" s="30" t="s">
        <v>46</v>
      </c>
      <c r="E255" s="31" t="s">
        <v>771</v>
      </c>
    </row>
    <row r="256" spans="1:5" ht="102">
      <c r="A256" t="s">
        <v>48</v>
      </c>
      <c r="E256" s="29" t="s">
        <v>444</v>
      </c>
    </row>
    <row r="257" spans="1:16" ht="12.75">
      <c r="A257" s="18" t="s">
        <v>39</v>
      </c>
      <c s="23" t="s">
        <v>772</v>
      </c>
      <c s="23" t="s">
        <v>773</v>
      </c>
      <c s="18" t="s">
        <v>41</v>
      </c>
      <c s="24" t="s">
        <v>774</v>
      </c>
      <c s="25" t="s">
        <v>120</v>
      </c>
      <c s="26">
        <v>18.49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44</v>
      </c>
      <c r="E258" s="29" t="s">
        <v>41</v>
      </c>
    </row>
    <row r="259" spans="1:5" ht="38.25">
      <c r="A259" s="30" t="s">
        <v>46</v>
      </c>
      <c r="E259" s="31" t="s">
        <v>775</v>
      </c>
    </row>
    <row r="260" spans="1:5" ht="102">
      <c r="A260" t="s">
        <v>48</v>
      </c>
      <c r="E260" s="29" t="s">
        <v>444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0+O9+O14+O19+O28+O33+O38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776</v>
      </c>
      <c s="32">
        <f>0+I9+I14+I19+I28+I33+I38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776</v>
      </c>
      <c s="5"/>
      <c s="14" t="s">
        <v>777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114</v>
      </c>
      <c s="18" t="s">
        <v>41</v>
      </c>
      <c s="24" t="s">
        <v>115</v>
      </c>
      <c s="25" t="s">
        <v>110</v>
      </c>
      <c s="26">
        <v>3.209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778</v>
      </c>
    </row>
    <row r="13" spans="1:5" ht="140.25">
      <c r="A13" t="s">
        <v>48</v>
      </c>
      <c r="E13" s="29" t="s">
        <v>113</v>
      </c>
    </row>
    <row r="14" spans="1:18" ht="12.75" customHeight="1">
      <c r="A14" s="5" t="s">
        <v>37</v>
      </c>
      <c s="5"/>
      <c s="35" t="s">
        <v>17</v>
      </c>
      <c s="5"/>
      <c s="21" t="s">
        <v>168</v>
      </c>
      <c s="5"/>
      <c s="5"/>
      <c s="5"/>
      <c s="36">
        <f>0+Q14</f>
      </c>
      <c r="O14">
        <f>0+R14</f>
      </c>
      <c r="Q14">
        <f>0+I15</f>
      </c>
      <c>
        <f>0+O15</f>
      </c>
    </row>
    <row r="15" spans="1:16" ht="25.5">
      <c r="A15" s="18" t="s">
        <v>39</v>
      </c>
      <c s="23" t="s">
        <v>17</v>
      </c>
      <c s="23" t="s">
        <v>779</v>
      </c>
      <c s="18" t="s">
        <v>41</v>
      </c>
      <c s="24" t="s">
        <v>780</v>
      </c>
      <c s="25" t="s">
        <v>57</v>
      </c>
      <c s="26">
        <v>438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41</v>
      </c>
    </row>
    <row r="17" spans="1:5" ht="51">
      <c r="A17" s="30" t="s">
        <v>46</v>
      </c>
      <c r="E17" s="31" t="s">
        <v>781</v>
      </c>
    </row>
    <row r="18" spans="1:5" ht="63.75">
      <c r="A18" t="s">
        <v>48</v>
      </c>
      <c r="E18" s="29" t="s">
        <v>782</v>
      </c>
    </row>
    <row r="19" spans="1:18" ht="12.75" customHeight="1">
      <c r="A19" s="5" t="s">
        <v>37</v>
      </c>
      <c s="5"/>
      <c s="35" t="s">
        <v>16</v>
      </c>
      <c s="5"/>
      <c s="21" t="s">
        <v>610</v>
      </c>
      <c s="5"/>
      <c s="5"/>
      <c s="5"/>
      <c s="36">
        <f>0+Q19</f>
      </c>
      <c r="O19">
        <f>0+R19</f>
      </c>
      <c r="Q19">
        <f>0+I20+I24</f>
      </c>
      <c>
        <f>0+O20+O24</f>
      </c>
    </row>
    <row r="20" spans="1:16" ht="12.75">
      <c r="A20" s="18" t="s">
        <v>39</v>
      </c>
      <c s="23" t="s">
        <v>16</v>
      </c>
      <c s="23" t="s">
        <v>616</v>
      </c>
      <c s="18" t="s">
        <v>41</v>
      </c>
      <c s="24" t="s">
        <v>783</v>
      </c>
      <c s="25" t="s">
        <v>120</v>
      </c>
      <c s="26">
        <v>5.735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140.25">
      <c r="A22" s="30" t="s">
        <v>46</v>
      </c>
      <c r="E22" s="31" t="s">
        <v>784</v>
      </c>
    </row>
    <row r="23" spans="1:5" ht="382.5">
      <c r="A23" t="s">
        <v>48</v>
      </c>
      <c r="E23" s="29" t="s">
        <v>620</v>
      </c>
    </row>
    <row r="24" spans="1:16" ht="12.75">
      <c r="A24" s="18" t="s">
        <v>39</v>
      </c>
      <c s="23" t="s">
        <v>27</v>
      </c>
      <c s="23" t="s">
        <v>621</v>
      </c>
      <c s="18" t="s">
        <v>41</v>
      </c>
      <c s="24" t="s">
        <v>622</v>
      </c>
      <c s="25" t="s">
        <v>110</v>
      </c>
      <c s="26">
        <v>1.147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102">
      <c r="A26" s="30" t="s">
        <v>46</v>
      </c>
      <c r="E26" s="31" t="s">
        <v>785</v>
      </c>
    </row>
    <row r="27" spans="1:5" ht="242.25">
      <c r="A27" t="s">
        <v>48</v>
      </c>
      <c r="E27" s="29" t="s">
        <v>786</v>
      </c>
    </row>
    <row r="28" spans="1:18" ht="12.75" customHeight="1">
      <c r="A28" s="5" t="s">
        <v>37</v>
      </c>
      <c s="5"/>
      <c s="35" t="s">
        <v>31</v>
      </c>
      <c s="5"/>
      <c s="21" t="s">
        <v>787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788</v>
      </c>
      <c s="18" t="s">
        <v>41</v>
      </c>
      <c s="24" t="s">
        <v>789</v>
      </c>
      <c s="25" t="s">
        <v>136</v>
      </c>
      <c s="26">
        <v>12.4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63.75">
      <c r="A31" s="30" t="s">
        <v>46</v>
      </c>
      <c r="E31" s="31" t="s">
        <v>790</v>
      </c>
    </row>
    <row r="32" spans="1:5" ht="76.5">
      <c r="A32" t="s">
        <v>48</v>
      </c>
      <c r="E32" s="29" t="s">
        <v>791</v>
      </c>
    </row>
    <row r="33" spans="1:18" ht="12.75" customHeight="1">
      <c r="A33" s="5" t="s">
        <v>37</v>
      </c>
      <c s="5"/>
      <c s="35" t="s">
        <v>68</v>
      </c>
      <c s="5"/>
      <c s="21" t="s">
        <v>663</v>
      </c>
      <c s="5"/>
      <c s="5"/>
      <c s="5"/>
      <c s="36">
        <f>0+Q33</f>
      </c>
      <c r="O33">
        <f>0+R33</f>
      </c>
      <c r="Q33">
        <f>0+I34</f>
      </c>
      <c>
        <f>0+O34</f>
      </c>
    </row>
    <row r="34" spans="1:16" ht="12.75">
      <c r="A34" s="18" t="s">
        <v>39</v>
      </c>
      <c s="23" t="s">
        <v>31</v>
      </c>
      <c s="23" t="s">
        <v>701</v>
      </c>
      <c s="18" t="s">
        <v>41</v>
      </c>
      <c s="24" t="s">
        <v>702</v>
      </c>
      <c s="25" t="s">
        <v>136</v>
      </c>
      <c s="26">
        <v>34.1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63.75">
      <c r="A36" s="30" t="s">
        <v>46</v>
      </c>
      <c r="E36" s="31" t="s">
        <v>792</v>
      </c>
    </row>
    <row r="37" spans="1:5" ht="51">
      <c r="A37" t="s">
        <v>48</v>
      </c>
      <c r="E37" s="29" t="s">
        <v>699</v>
      </c>
    </row>
    <row r="38" spans="1:18" ht="12.75" customHeight="1">
      <c r="A38" s="5" t="s">
        <v>37</v>
      </c>
      <c s="5"/>
      <c s="35" t="s">
        <v>34</v>
      </c>
      <c s="5"/>
      <c s="21" t="s">
        <v>218</v>
      </c>
      <c s="5"/>
      <c s="5"/>
      <c s="5"/>
      <c s="36">
        <f>0+Q38</f>
      </c>
      <c r="O38">
        <f>0+R38</f>
      </c>
      <c r="Q38">
        <f>0+I39+I43+I47+I51</f>
      </c>
      <c>
        <f>0+O39+O43+O47+O51</f>
      </c>
    </row>
    <row r="39" spans="1:16" ht="12.75">
      <c r="A39" s="18" t="s">
        <v>39</v>
      </c>
      <c s="23" t="s">
        <v>68</v>
      </c>
      <c s="23" t="s">
        <v>793</v>
      </c>
      <c s="18" t="s">
        <v>41</v>
      </c>
      <c s="24" t="s">
        <v>794</v>
      </c>
      <c s="25" t="s">
        <v>126</v>
      </c>
      <c s="26">
        <v>15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25.5">
      <c r="A41" s="30" t="s">
        <v>46</v>
      </c>
      <c r="E41" s="31" t="s">
        <v>795</v>
      </c>
    </row>
    <row r="42" spans="1:5" ht="38.25">
      <c r="A42" t="s">
        <v>48</v>
      </c>
      <c r="E42" s="29" t="s">
        <v>230</v>
      </c>
    </row>
    <row r="43" spans="1:16" ht="12.75">
      <c r="A43" s="18" t="s">
        <v>39</v>
      </c>
      <c s="23" t="s">
        <v>72</v>
      </c>
      <c s="23" t="s">
        <v>796</v>
      </c>
      <c s="18" t="s">
        <v>41</v>
      </c>
      <c s="24" t="s">
        <v>797</v>
      </c>
      <c s="25" t="s">
        <v>126</v>
      </c>
      <c s="26">
        <v>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798</v>
      </c>
    </row>
    <row r="45" spans="1:5" ht="63.75">
      <c r="A45" s="30" t="s">
        <v>46</v>
      </c>
      <c r="E45" s="31" t="s">
        <v>799</v>
      </c>
    </row>
    <row r="46" spans="1:5" ht="114.75">
      <c r="A46" t="s">
        <v>48</v>
      </c>
      <c r="E46" s="29" t="s">
        <v>800</v>
      </c>
    </row>
    <row r="47" spans="1:16" ht="12.75">
      <c r="A47" s="18" t="s">
        <v>39</v>
      </c>
      <c s="23" t="s">
        <v>34</v>
      </c>
      <c s="23" t="s">
        <v>457</v>
      </c>
      <c s="18" t="s">
        <v>41</v>
      </c>
      <c s="24" t="s">
        <v>458</v>
      </c>
      <c s="25" t="s">
        <v>57</v>
      </c>
      <c s="26">
        <v>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76.5">
      <c r="A49" s="30" t="s">
        <v>46</v>
      </c>
      <c r="E49" s="31" t="s">
        <v>801</v>
      </c>
    </row>
    <row r="50" spans="1:5" ht="12.75">
      <c r="A50" t="s">
        <v>48</v>
      </c>
      <c r="E50" s="29" t="s">
        <v>460</v>
      </c>
    </row>
    <row r="51" spans="1:16" ht="12.75">
      <c r="A51" s="18" t="s">
        <v>39</v>
      </c>
      <c s="23" t="s">
        <v>36</v>
      </c>
      <c s="23" t="s">
        <v>802</v>
      </c>
      <c s="18" t="s">
        <v>41</v>
      </c>
      <c s="24" t="s">
        <v>803</v>
      </c>
      <c s="25" t="s">
        <v>120</v>
      </c>
      <c s="26">
        <v>1.395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561</v>
      </c>
    </row>
    <row r="53" spans="1:5" ht="63.75">
      <c r="A53" s="30" t="s">
        <v>46</v>
      </c>
      <c r="E53" s="31" t="s">
        <v>804</v>
      </c>
    </row>
    <row r="54" spans="1:5" ht="102">
      <c r="A54" t="s">
        <v>48</v>
      </c>
      <c r="E54" s="29" t="s">
        <v>444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96</v>
      </c>
      <c s="5"/>
      <c s="14" t="s">
        <v>97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99</v>
      </c>
      <c s="18" t="s">
        <v>41</v>
      </c>
      <c s="24" t="s">
        <v>100</v>
      </c>
      <c s="25" t="s">
        <v>57</v>
      </c>
      <c s="26">
        <v>10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25.5">
      <c r="A12" s="30" t="s">
        <v>46</v>
      </c>
      <c r="E12" s="31" t="s">
        <v>101</v>
      </c>
    </row>
    <row r="13" spans="1:5" ht="63.75">
      <c r="A13" t="s">
        <v>48</v>
      </c>
      <c r="E13" s="29" t="s">
        <v>102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0+O10+O19+O60+O65+O90+O95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</v>
      </c>
      <c s="32">
        <f>0+I10+I19+I60+I65+I90+I95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106</v>
      </c>
      <c s="5"/>
      <c s="14" t="s">
        <v>107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633.242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111</v>
      </c>
    </row>
    <row r="13" spans="1:5" ht="63.75">
      <c r="A13" s="30" t="s">
        <v>46</v>
      </c>
      <c r="E13" s="31" t="s">
        <v>112</v>
      </c>
    </row>
    <row r="14" spans="1:5" ht="140.25">
      <c r="A14" t="s">
        <v>48</v>
      </c>
      <c r="E14" s="29" t="s">
        <v>113</v>
      </c>
    </row>
    <row r="15" spans="1:16" ht="25.5">
      <c r="A15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6.521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116</v>
      </c>
    </row>
    <row r="17" spans="1:5" ht="12.75">
      <c r="A17" s="30" t="s">
        <v>46</v>
      </c>
      <c r="E17" s="31" t="s">
        <v>117</v>
      </c>
    </row>
    <row r="18" spans="1:5" ht="140.25">
      <c r="A18" t="s">
        <v>48</v>
      </c>
      <c r="E18" s="29" t="s">
        <v>113</v>
      </c>
    </row>
    <row r="19" spans="1:18" ht="12.75" customHeight="1">
      <c r="A19" s="5" t="s">
        <v>37</v>
      </c>
      <c s="5"/>
      <c s="35" t="s">
        <v>23</v>
      </c>
      <c s="5"/>
      <c s="21" t="s">
        <v>98</v>
      </c>
      <c s="5"/>
      <c s="5"/>
      <c s="5"/>
      <c s="36">
        <f>0+Q19</f>
      </c>
      <c r="O19">
        <f>0+R19</f>
      </c>
      <c r="Q19">
        <f>0+I20+I24+I28+I32+I36+I40+I44+I48+I52+I56</f>
      </c>
      <c>
        <f>0+O20+O24+O28+O32+O36+O40+O44+O48+O52+O56</f>
      </c>
    </row>
    <row r="20" spans="1:16" ht="12.75">
      <c r="A20" s="18" t="s">
        <v>39</v>
      </c>
      <c s="23" t="s">
        <v>16</v>
      </c>
      <c s="23" t="s">
        <v>118</v>
      </c>
      <c s="18" t="s">
        <v>41</v>
      </c>
      <c s="24" t="s">
        <v>119</v>
      </c>
      <c s="25" t="s">
        <v>120</v>
      </c>
      <c s="26">
        <v>590.67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38.25">
      <c r="A21" s="28" t="s">
        <v>44</v>
      </c>
      <c r="E21" s="29" t="s">
        <v>121</v>
      </c>
    </row>
    <row r="22" spans="1:5" ht="102">
      <c r="A22" s="30" t="s">
        <v>46</v>
      </c>
      <c r="E22" s="31" t="s">
        <v>122</v>
      </c>
    </row>
    <row r="23" spans="1:5" ht="63.75">
      <c r="A23" t="s">
        <v>48</v>
      </c>
      <c r="E23" s="29" t="s">
        <v>123</v>
      </c>
    </row>
    <row r="24" spans="1:16" ht="12.75">
      <c r="A24" s="18" t="s">
        <v>39</v>
      </c>
      <c s="23" t="s">
        <v>27</v>
      </c>
      <c s="23" t="s">
        <v>124</v>
      </c>
      <c s="18" t="s">
        <v>41</v>
      </c>
      <c s="24" t="s">
        <v>125</v>
      </c>
      <c s="25" t="s">
        <v>126</v>
      </c>
      <c s="26">
        <v>30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89.25">
      <c r="A26" s="30" t="s">
        <v>46</v>
      </c>
      <c r="E26" s="31" t="s">
        <v>127</v>
      </c>
    </row>
    <row r="27" spans="1:5" ht="25.5">
      <c r="A27" t="s">
        <v>48</v>
      </c>
      <c r="E27" s="29" t="s">
        <v>128</v>
      </c>
    </row>
    <row r="28" spans="1:16" ht="12.75">
      <c r="A28" s="18" t="s">
        <v>39</v>
      </c>
      <c s="23" t="s">
        <v>29</v>
      </c>
      <c s="23" t="s">
        <v>129</v>
      </c>
      <c s="18" t="s">
        <v>41</v>
      </c>
      <c s="24" t="s">
        <v>130</v>
      </c>
      <c s="25" t="s">
        <v>120</v>
      </c>
      <c s="26">
        <v>135.215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131</v>
      </c>
    </row>
    <row r="30" spans="1:5" ht="63.75">
      <c r="A30" s="30" t="s">
        <v>46</v>
      </c>
      <c r="E30" s="31" t="s">
        <v>132</v>
      </c>
    </row>
    <row r="31" spans="1:5" ht="369.75">
      <c r="A31" t="s">
        <v>48</v>
      </c>
      <c r="E31" s="29" t="s">
        <v>133</v>
      </c>
    </row>
    <row r="32" spans="1:16" ht="12.75">
      <c r="A32" s="18" t="s">
        <v>39</v>
      </c>
      <c s="23" t="s">
        <v>31</v>
      </c>
      <c s="23" t="s">
        <v>134</v>
      </c>
      <c s="18" t="s">
        <v>41</v>
      </c>
      <c s="24" t="s">
        <v>135</v>
      </c>
      <c s="25" t="s">
        <v>136</v>
      </c>
      <c s="26">
        <v>827.5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137</v>
      </c>
    </row>
    <row r="34" spans="1:5" ht="38.25">
      <c r="A34" s="30" t="s">
        <v>46</v>
      </c>
      <c r="E34" s="31" t="s">
        <v>138</v>
      </c>
    </row>
    <row r="35" spans="1:5" ht="25.5">
      <c r="A35" t="s">
        <v>48</v>
      </c>
      <c r="E35" s="29" t="s">
        <v>139</v>
      </c>
    </row>
    <row r="36" spans="1:16" ht="12.75">
      <c r="A36" s="18" t="s">
        <v>39</v>
      </c>
      <c s="23" t="s">
        <v>68</v>
      </c>
      <c s="23" t="s">
        <v>140</v>
      </c>
      <c s="18" t="s">
        <v>41</v>
      </c>
      <c s="24" t="s">
        <v>141</v>
      </c>
      <c s="25" t="s">
        <v>120</v>
      </c>
      <c s="26">
        <v>16.8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142</v>
      </c>
    </row>
    <row r="38" spans="1:5" ht="38.25">
      <c r="A38" s="30" t="s">
        <v>46</v>
      </c>
      <c r="E38" s="31" t="s">
        <v>143</v>
      </c>
    </row>
    <row r="39" spans="1:5" ht="318.75">
      <c r="A39" t="s">
        <v>48</v>
      </c>
      <c r="E39" s="29" t="s">
        <v>144</v>
      </c>
    </row>
    <row r="40" spans="1:16" ht="12.75">
      <c r="A40" s="18" t="s">
        <v>39</v>
      </c>
      <c s="23" t="s">
        <v>72</v>
      </c>
      <c s="23" t="s">
        <v>145</v>
      </c>
      <c s="18" t="s">
        <v>41</v>
      </c>
      <c s="24" t="s">
        <v>146</v>
      </c>
      <c s="25" t="s">
        <v>120</v>
      </c>
      <c s="26">
        <v>152.015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147</v>
      </c>
    </row>
    <row r="42" spans="1:5" ht="38.25">
      <c r="A42" s="30" t="s">
        <v>46</v>
      </c>
      <c r="E42" s="31" t="s">
        <v>148</v>
      </c>
    </row>
    <row r="43" spans="1:5" ht="191.25">
      <c r="A43" t="s">
        <v>48</v>
      </c>
      <c r="E43" s="29" t="s">
        <v>149</v>
      </c>
    </row>
    <row r="44" spans="1:16" ht="12.75">
      <c r="A44" s="18" t="s">
        <v>39</v>
      </c>
      <c s="23" t="s">
        <v>34</v>
      </c>
      <c s="23" t="s">
        <v>150</v>
      </c>
      <c s="18" t="s">
        <v>41</v>
      </c>
      <c s="24" t="s">
        <v>151</v>
      </c>
      <c s="25" t="s">
        <v>120</v>
      </c>
      <c s="26">
        <v>248.25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152</v>
      </c>
    </row>
    <row r="46" spans="1:5" ht="89.25">
      <c r="A46" s="30" t="s">
        <v>46</v>
      </c>
      <c r="E46" s="31" t="s">
        <v>153</v>
      </c>
    </row>
    <row r="47" spans="1:5" ht="242.25">
      <c r="A47" t="s">
        <v>48</v>
      </c>
      <c r="E47" s="29" t="s">
        <v>154</v>
      </c>
    </row>
    <row r="48" spans="1:16" ht="12.75">
      <c r="A48" s="18" t="s">
        <v>39</v>
      </c>
      <c s="23" t="s">
        <v>36</v>
      </c>
      <c s="23" t="s">
        <v>155</v>
      </c>
      <c s="18" t="s">
        <v>41</v>
      </c>
      <c s="24" t="s">
        <v>156</v>
      </c>
      <c s="25" t="s">
        <v>120</v>
      </c>
      <c s="26">
        <v>8.4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44</v>
      </c>
      <c r="E49" s="29" t="s">
        <v>157</v>
      </c>
    </row>
    <row r="50" spans="1:5" ht="38.25">
      <c r="A50" s="30" t="s">
        <v>46</v>
      </c>
      <c r="E50" s="31" t="s">
        <v>158</v>
      </c>
    </row>
    <row r="51" spans="1:5" ht="267.75">
      <c r="A51" t="s">
        <v>48</v>
      </c>
      <c r="E51" s="29" t="s">
        <v>159</v>
      </c>
    </row>
    <row r="52" spans="1:16" ht="12.75">
      <c r="A52" s="18" t="s">
        <v>39</v>
      </c>
      <c s="23" t="s">
        <v>86</v>
      </c>
      <c s="23" t="s">
        <v>160</v>
      </c>
      <c s="18" t="s">
        <v>41</v>
      </c>
      <c s="24" t="s">
        <v>161</v>
      </c>
      <c s="25" t="s">
        <v>136</v>
      </c>
      <c s="26">
        <v>34.5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162</v>
      </c>
    </row>
    <row r="54" spans="1:5" ht="38.25">
      <c r="A54" s="30" t="s">
        <v>46</v>
      </c>
      <c r="E54" s="31" t="s">
        <v>163</v>
      </c>
    </row>
    <row r="55" spans="1:5" ht="38.25">
      <c r="A55" t="s">
        <v>48</v>
      </c>
      <c r="E55" s="29" t="s">
        <v>164</v>
      </c>
    </row>
    <row r="56" spans="1:16" ht="12.75">
      <c r="A56" s="18" t="s">
        <v>39</v>
      </c>
      <c s="23" t="s">
        <v>91</v>
      </c>
      <c s="23" t="s">
        <v>165</v>
      </c>
      <c s="18" t="s">
        <v>41</v>
      </c>
      <c s="24" t="s">
        <v>166</v>
      </c>
      <c s="25" t="s">
        <v>136</v>
      </c>
      <c s="26">
        <v>34.5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38.25">
      <c r="A58" s="30" t="s">
        <v>46</v>
      </c>
      <c r="E58" s="31" t="s">
        <v>163</v>
      </c>
    </row>
    <row r="59" spans="1:5" ht="25.5">
      <c r="A59" t="s">
        <v>48</v>
      </c>
      <c r="E59" s="29" t="s">
        <v>167</v>
      </c>
    </row>
    <row r="60" spans="1:18" ht="12.75" customHeight="1">
      <c r="A60" s="5" t="s">
        <v>37</v>
      </c>
      <c s="5"/>
      <c s="35" t="s">
        <v>17</v>
      </c>
      <c s="5"/>
      <c s="21" t="s">
        <v>168</v>
      </c>
      <c s="5"/>
      <c s="5"/>
      <c s="5"/>
      <c s="36">
        <f>0+Q60</f>
      </c>
      <c r="O60">
        <f>0+R60</f>
      </c>
      <c r="Q60">
        <f>0+I61</f>
      </c>
      <c>
        <f>0+O61</f>
      </c>
    </row>
    <row r="61" spans="1:16" ht="12.75">
      <c r="A61" s="18" t="s">
        <v>39</v>
      </c>
      <c s="23" t="s">
        <v>169</v>
      </c>
      <c s="23" t="s">
        <v>170</v>
      </c>
      <c s="18" t="s">
        <v>41</v>
      </c>
      <c s="24" t="s">
        <v>171</v>
      </c>
      <c s="25" t="s">
        <v>126</v>
      </c>
      <c s="26">
        <v>821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25.5">
      <c r="A62" s="28" t="s">
        <v>44</v>
      </c>
      <c r="E62" s="29" t="s">
        <v>172</v>
      </c>
    </row>
    <row r="63" spans="1:5" ht="63.75">
      <c r="A63" s="30" t="s">
        <v>46</v>
      </c>
      <c r="E63" s="31" t="s">
        <v>173</v>
      </c>
    </row>
    <row r="64" spans="1:5" ht="165.75">
      <c r="A64" t="s">
        <v>48</v>
      </c>
      <c r="E64" s="29" t="s">
        <v>174</v>
      </c>
    </row>
    <row r="65" spans="1:18" ht="12.75" customHeight="1">
      <c r="A65" s="5" t="s">
        <v>37</v>
      </c>
      <c s="5"/>
      <c s="35" t="s">
        <v>29</v>
      </c>
      <c s="5"/>
      <c s="21" t="s">
        <v>175</v>
      </c>
      <c s="5"/>
      <c s="5"/>
      <c s="5"/>
      <c s="36">
        <f>0+Q65</f>
      </c>
      <c r="O65">
        <f>0+R65</f>
      </c>
      <c r="Q65">
        <f>0+I66+I70+I74+I78+I82+I86</f>
      </c>
      <c>
        <f>0+O66+O70+O74+O78+O82+O86</f>
      </c>
    </row>
    <row r="66" spans="1:16" ht="12.75">
      <c r="A66" s="18" t="s">
        <v>39</v>
      </c>
      <c s="23" t="s">
        <v>176</v>
      </c>
      <c s="23" t="s">
        <v>177</v>
      </c>
      <c s="18" t="s">
        <v>41</v>
      </c>
      <c s="24" t="s">
        <v>178</v>
      </c>
      <c s="25" t="s">
        <v>120</v>
      </c>
      <c s="26">
        <v>4.95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179</v>
      </c>
    </row>
    <row r="68" spans="1:5" ht="25.5">
      <c r="A68" s="30" t="s">
        <v>46</v>
      </c>
      <c r="E68" s="31" t="s">
        <v>180</v>
      </c>
    </row>
    <row r="69" spans="1:5" ht="51">
      <c r="A69" t="s">
        <v>48</v>
      </c>
      <c r="E69" s="29" t="s">
        <v>181</v>
      </c>
    </row>
    <row r="70" spans="1:16" ht="12.75">
      <c r="A70" s="18" t="s">
        <v>39</v>
      </c>
      <c s="23" t="s">
        <v>182</v>
      </c>
      <c s="23" t="s">
        <v>183</v>
      </c>
      <c s="18" t="s">
        <v>41</v>
      </c>
      <c s="24" t="s">
        <v>184</v>
      </c>
      <c s="25" t="s">
        <v>136</v>
      </c>
      <c s="26">
        <v>1332.75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44</v>
      </c>
      <c r="E71" s="29" t="s">
        <v>185</v>
      </c>
    </row>
    <row r="72" spans="1:5" ht="76.5">
      <c r="A72" s="30" t="s">
        <v>46</v>
      </c>
      <c r="E72" s="31" t="s">
        <v>186</v>
      </c>
    </row>
    <row r="73" spans="1:5" ht="38.25">
      <c r="A73" t="s">
        <v>48</v>
      </c>
      <c r="E73" s="29" t="s">
        <v>187</v>
      </c>
    </row>
    <row r="74" spans="1:16" ht="12.75">
      <c r="A74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136</v>
      </c>
      <c s="26">
        <v>11004.86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191</v>
      </c>
    </row>
    <row r="76" spans="1:5" ht="114.75">
      <c r="A76" s="30" t="s">
        <v>46</v>
      </c>
      <c r="E76" s="31" t="s">
        <v>192</v>
      </c>
    </row>
    <row r="77" spans="1:5" ht="51">
      <c r="A77" t="s">
        <v>48</v>
      </c>
      <c r="E77" s="29" t="s">
        <v>193</v>
      </c>
    </row>
    <row r="78" spans="1:16" ht="12.75">
      <c r="A78" s="18" t="s">
        <v>39</v>
      </c>
      <c s="23" t="s">
        <v>194</v>
      </c>
      <c s="23" t="s">
        <v>195</v>
      </c>
      <c s="18" t="s">
        <v>41</v>
      </c>
      <c s="24" t="s">
        <v>196</v>
      </c>
      <c s="25" t="s">
        <v>136</v>
      </c>
      <c s="26">
        <v>56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44</v>
      </c>
      <c r="E79" s="29" t="s">
        <v>197</v>
      </c>
    </row>
    <row r="80" spans="1:5" ht="76.5">
      <c r="A80" s="30" t="s">
        <v>46</v>
      </c>
      <c r="E80" s="31" t="s">
        <v>198</v>
      </c>
    </row>
    <row r="81" spans="1:5" ht="51">
      <c r="A81" t="s">
        <v>48</v>
      </c>
      <c r="E81" s="29" t="s">
        <v>199</v>
      </c>
    </row>
    <row r="82" spans="1:16" ht="12.75">
      <c r="A82" s="18" t="s">
        <v>39</v>
      </c>
      <c s="23" t="s">
        <v>200</v>
      </c>
      <c s="23" t="s">
        <v>201</v>
      </c>
      <c s="18" t="s">
        <v>41</v>
      </c>
      <c s="24" t="s">
        <v>202</v>
      </c>
      <c s="25" t="s">
        <v>136</v>
      </c>
      <c s="26">
        <v>5379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203</v>
      </c>
    </row>
    <row r="84" spans="1:5" ht="102">
      <c r="A84" s="30" t="s">
        <v>46</v>
      </c>
      <c r="E84" s="31" t="s">
        <v>204</v>
      </c>
    </row>
    <row r="85" spans="1:5" ht="140.25">
      <c r="A85" t="s">
        <v>48</v>
      </c>
      <c r="E85" s="29" t="s">
        <v>205</v>
      </c>
    </row>
    <row r="86" spans="1:16" ht="12.75">
      <c r="A86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136</v>
      </c>
      <c s="26">
        <v>5569.86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209</v>
      </c>
    </row>
    <row r="88" spans="1:5" ht="165.75">
      <c r="A88" s="30" t="s">
        <v>46</v>
      </c>
      <c r="E88" s="31" t="s">
        <v>210</v>
      </c>
    </row>
    <row r="89" spans="1:5" ht="140.25">
      <c r="A89" t="s">
        <v>48</v>
      </c>
      <c r="E89" s="29" t="s">
        <v>205</v>
      </c>
    </row>
    <row r="90" spans="1:18" ht="12.75" customHeight="1">
      <c r="A90" s="5" t="s">
        <v>37</v>
      </c>
      <c s="5"/>
      <c s="35" t="s">
        <v>72</v>
      </c>
      <c s="5"/>
      <c s="21" t="s">
        <v>211</v>
      </c>
      <c s="5"/>
      <c s="5"/>
      <c s="5"/>
      <c s="36">
        <f>0+Q90</f>
      </c>
      <c r="O90">
        <f>0+R90</f>
      </c>
      <c r="Q90">
        <f>0+I91</f>
      </c>
      <c>
        <f>0+O91</f>
      </c>
    </row>
    <row r="91" spans="1:16" ht="12.75">
      <c r="A91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57</v>
      </c>
      <c s="26">
        <v>14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44</v>
      </c>
      <c r="E92" s="29" t="s">
        <v>215</v>
      </c>
    </row>
    <row r="93" spans="1:5" ht="127.5">
      <c r="A93" s="30" t="s">
        <v>46</v>
      </c>
      <c r="E93" s="31" t="s">
        <v>216</v>
      </c>
    </row>
    <row r="94" spans="1:5" ht="89.25">
      <c r="A94" t="s">
        <v>48</v>
      </c>
      <c r="E94" s="29" t="s">
        <v>217</v>
      </c>
    </row>
    <row r="95" spans="1:18" ht="12.75" customHeight="1">
      <c r="A95" s="5" t="s">
        <v>37</v>
      </c>
      <c s="5"/>
      <c s="35" t="s">
        <v>34</v>
      </c>
      <c s="5"/>
      <c s="21" t="s">
        <v>218</v>
      </c>
      <c s="5"/>
      <c s="5"/>
      <c s="5"/>
      <c s="36">
        <f>0+Q95</f>
      </c>
      <c r="O95">
        <f>0+R95</f>
      </c>
      <c r="Q95">
        <f>0+I96+I100+I104+I108+I112+I116+I120+I124+I128</f>
      </c>
      <c>
        <f>0+O96+O100+O104+O108+O112+O116+O120+O124+O128</f>
      </c>
    </row>
    <row r="96" spans="1:16" ht="25.5">
      <c r="A96" s="18" t="s">
        <v>39</v>
      </c>
      <c s="23" t="s">
        <v>219</v>
      </c>
      <c s="23" t="s">
        <v>220</v>
      </c>
      <c s="18" t="s">
        <v>41</v>
      </c>
      <c s="24" t="s">
        <v>221</v>
      </c>
      <c s="25" t="s">
        <v>126</v>
      </c>
      <c s="26">
        <v>799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38.25">
      <c r="A97" s="28" t="s">
        <v>44</v>
      </c>
      <c r="E97" s="29" t="s">
        <v>222</v>
      </c>
    </row>
    <row r="98" spans="1:5" ht="89.25">
      <c r="A98" s="30" t="s">
        <v>46</v>
      </c>
      <c r="E98" s="31" t="s">
        <v>223</v>
      </c>
    </row>
    <row r="99" spans="1:5" ht="127.5">
      <c r="A99" t="s">
        <v>48</v>
      </c>
      <c r="E99" s="29" t="s">
        <v>224</v>
      </c>
    </row>
    <row r="100" spans="1:16" ht="25.5">
      <c r="A100" s="18" t="s">
        <v>39</v>
      </c>
      <c s="23" t="s">
        <v>225</v>
      </c>
      <c s="23" t="s">
        <v>226</v>
      </c>
      <c s="18" t="s">
        <v>41</v>
      </c>
      <c s="24" t="s">
        <v>227</v>
      </c>
      <c s="25" t="s">
        <v>126</v>
      </c>
      <c s="26">
        <v>180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228</v>
      </c>
    </row>
    <row r="102" spans="1:5" ht="12.75">
      <c r="A102" s="30" t="s">
        <v>46</v>
      </c>
      <c r="E102" s="31" t="s">
        <v>229</v>
      </c>
    </row>
    <row r="103" spans="1:5" ht="38.25">
      <c r="A103" t="s">
        <v>48</v>
      </c>
      <c r="E103" s="29" t="s">
        <v>230</v>
      </c>
    </row>
    <row r="104" spans="1:16" ht="12.75">
      <c r="A104" s="18" t="s">
        <v>39</v>
      </c>
      <c s="23" t="s">
        <v>231</v>
      </c>
      <c s="23" t="s">
        <v>232</v>
      </c>
      <c s="18" t="s">
        <v>41</v>
      </c>
      <c s="24" t="s">
        <v>233</v>
      </c>
      <c s="25" t="s">
        <v>126</v>
      </c>
      <c s="26">
        <v>188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25.5">
      <c r="A105" s="28" t="s">
        <v>44</v>
      </c>
      <c r="E105" s="29" t="s">
        <v>234</v>
      </c>
    </row>
    <row r="106" spans="1:5" ht="25.5">
      <c r="A106" s="30" t="s">
        <v>46</v>
      </c>
      <c r="E106" s="31" t="s">
        <v>235</v>
      </c>
    </row>
    <row r="107" spans="1:5" ht="51">
      <c r="A107" t="s">
        <v>48</v>
      </c>
      <c r="E107" s="29" t="s">
        <v>236</v>
      </c>
    </row>
    <row r="108" spans="1:16" ht="12.75">
      <c r="A108" s="18" t="s">
        <v>39</v>
      </c>
      <c s="23" t="s">
        <v>237</v>
      </c>
      <c s="23" t="s">
        <v>238</v>
      </c>
      <c s="18" t="s">
        <v>41</v>
      </c>
      <c s="24" t="s">
        <v>239</v>
      </c>
      <c s="25" t="s">
        <v>126</v>
      </c>
      <c s="26">
        <v>30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240</v>
      </c>
    </row>
    <row r="110" spans="1:5" ht="89.25">
      <c r="A110" s="30" t="s">
        <v>46</v>
      </c>
      <c r="E110" s="31" t="s">
        <v>127</v>
      </c>
    </row>
    <row r="111" spans="1:5" ht="25.5">
      <c r="A111" t="s">
        <v>48</v>
      </c>
      <c r="E111" s="29" t="s">
        <v>241</v>
      </c>
    </row>
    <row r="112" spans="1:16" ht="12.75">
      <c r="A112" s="18" t="s">
        <v>39</v>
      </c>
      <c s="23" t="s">
        <v>242</v>
      </c>
      <c s="23" t="s">
        <v>243</v>
      </c>
      <c s="18" t="s">
        <v>41</v>
      </c>
      <c s="24" t="s">
        <v>244</v>
      </c>
      <c s="25" t="s">
        <v>126</v>
      </c>
      <c s="26">
        <v>30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209</v>
      </c>
    </row>
    <row r="114" spans="1:5" ht="89.25">
      <c r="A114" s="30" t="s">
        <v>46</v>
      </c>
      <c r="E114" s="31" t="s">
        <v>127</v>
      </c>
    </row>
    <row r="115" spans="1:5" ht="38.25">
      <c r="A115" t="s">
        <v>48</v>
      </c>
      <c r="E115" s="29" t="s">
        <v>245</v>
      </c>
    </row>
    <row r="116" spans="1:16" ht="12.75">
      <c r="A116" s="18" t="s">
        <v>39</v>
      </c>
      <c s="23" t="s">
        <v>246</v>
      </c>
      <c s="23" t="s">
        <v>247</v>
      </c>
      <c s="18" t="s">
        <v>41</v>
      </c>
      <c s="24" t="s">
        <v>248</v>
      </c>
      <c s="25" t="s">
        <v>126</v>
      </c>
      <c s="26">
        <v>633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44</v>
      </c>
      <c r="E117" s="29" t="s">
        <v>249</v>
      </c>
    </row>
    <row r="118" spans="1:5" ht="63.75">
      <c r="A118" s="30" t="s">
        <v>46</v>
      </c>
      <c r="E118" s="31" t="s">
        <v>250</v>
      </c>
    </row>
    <row r="119" spans="1:5" ht="89.25">
      <c r="A119" t="s">
        <v>48</v>
      </c>
      <c r="E119" s="29" t="s">
        <v>251</v>
      </c>
    </row>
    <row r="120" spans="1:16" ht="12.75">
      <c r="A120" s="18" t="s">
        <v>39</v>
      </c>
      <c s="23" t="s">
        <v>252</v>
      </c>
      <c s="23" t="s">
        <v>253</v>
      </c>
      <c s="18" t="s">
        <v>41</v>
      </c>
      <c s="24" t="s">
        <v>254</v>
      </c>
      <c s="25" t="s">
        <v>126</v>
      </c>
      <c s="26">
        <v>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51">
      <c r="A121" s="28" t="s">
        <v>44</v>
      </c>
      <c r="E121" s="29" t="s">
        <v>255</v>
      </c>
    </row>
    <row r="122" spans="1:5" ht="25.5">
      <c r="A122" s="30" t="s">
        <v>46</v>
      </c>
      <c r="E122" s="31" t="s">
        <v>256</v>
      </c>
    </row>
    <row r="123" spans="1:5" ht="76.5">
      <c r="A123" t="s">
        <v>48</v>
      </c>
      <c r="E123" s="29" t="s">
        <v>257</v>
      </c>
    </row>
    <row r="124" spans="1:16" ht="12.75">
      <c r="A124" s="18" t="s">
        <v>39</v>
      </c>
      <c s="23" t="s">
        <v>258</v>
      </c>
      <c s="23" t="s">
        <v>259</v>
      </c>
      <c s="18" t="s">
        <v>41</v>
      </c>
      <c s="24" t="s">
        <v>260</v>
      </c>
      <c s="25" t="s">
        <v>136</v>
      </c>
      <c s="26">
        <v>94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25.5">
      <c r="A125" s="28" t="s">
        <v>44</v>
      </c>
      <c r="E125" s="29" t="s">
        <v>261</v>
      </c>
    </row>
    <row r="126" spans="1:5" ht="51">
      <c r="A126" s="30" t="s">
        <v>46</v>
      </c>
      <c r="E126" s="31" t="s">
        <v>262</v>
      </c>
    </row>
    <row r="127" spans="1:5" ht="102">
      <c r="A127" t="s">
        <v>48</v>
      </c>
      <c r="E127" s="29" t="s">
        <v>263</v>
      </c>
    </row>
    <row r="128" spans="1:16" ht="12.75">
      <c r="A128" s="18" t="s">
        <v>39</v>
      </c>
      <c s="23" t="s">
        <v>264</v>
      </c>
      <c s="23" t="s">
        <v>265</v>
      </c>
      <c s="18" t="s">
        <v>41</v>
      </c>
      <c s="24" t="s">
        <v>266</v>
      </c>
      <c s="25" t="s">
        <v>126</v>
      </c>
      <c s="26">
        <v>9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25.5">
      <c r="A129" s="28" t="s">
        <v>44</v>
      </c>
      <c r="E129" s="29" t="s">
        <v>267</v>
      </c>
    </row>
    <row r="130" spans="1:5" ht="51">
      <c r="A130" s="30" t="s">
        <v>46</v>
      </c>
      <c r="E130" s="31" t="s">
        <v>268</v>
      </c>
    </row>
    <row r="131" spans="1:5" ht="76.5">
      <c r="A131" t="s">
        <v>48</v>
      </c>
      <c r="E131" s="29" t="s">
        <v>269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270</v>
      </c>
      <c s="32">
        <f>0+I10+I15+I28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270</v>
      </c>
      <c s="5"/>
      <c s="14" t="s">
        <v>271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1155.865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272</v>
      </c>
    </row>
    <row r="13" spans="1:5" ht="12.75">
      <c r="A13" s="30" t="s">
        <v>46</v>
      </c>
      <c r="E13" s="31" t="s">
        <v>273</v>
      </c>
    </row>
    <row r="14" spans="1:5" ht="140.25">
      <c r="A14" t="s">
        <v>48</v>
      </c>
      <c r="E14" s="29" t="s">
        <v>113</v>
      </c>
    </row>
    <row r="15" spans="1:18" ht="12.75" customHeight="1">
      <c r="A15" s="5" t="s">
        <v>37</v>
      </c>
      <c s="5"/>
      <c s="35" t="s">
        <v>23</v>
      </c>
      <c s="5"/>
      <c s="21" t="s">
        <v>98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25.5">
      <c r="A16" s="18" t="s">
        <v>39</v>
      </c>
      <c s="23" t="s">
        <v>17</v>
      </c>
      <c s="23" t="s">
        <v>274</v>
      </c>
      <c s="18" t="s">
        <v>41</v>
      </c>
      <c s="24" t="s">
        <v>275</v>
      </c>
      <c s="25" t="s">
        <v>120</v>
      </c>
      <c s="26">
        <v>608.35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51">
      <c r="A17" s="28" t="s">
        <v>44</v>
      </c>
      <c r="E17" s="29" t="s">
        <v>276</v>
      </c>
    </row>
    <row r="18" spans="1:5" ht="178.5">
      <c r="A18" s="30" t="s">
        <v>46</v>
      </c>
      <c r="E18" s="31" t="s">
        <v>277</v>
      </c>
    </row>
    <row r="19" spans="1:5" ht="63.75">
      <c r="A19" t="s">
        <v>48</v>
      </c>
      <c r="E19" s="29" t="s">
        <v>123</v>
      </c>
    </row>
    <row r="20" spans="1:16" ht="12.75">
      <c r="A20" s="18" t="s">
        <v>39</v>
      </c>
      <c s="23" t="s">
        <v>16</v>
      </c>
      <c s="23" t="s">
        <v>118</v>
      </c>
      <c s="18" t="s">
        <v>41</v>
      </c>
      <c s="24" t="s">
        <v>119</v>
      </c>
      <c s="25" t="s">
        <v>120</v>
      </c>
      <c s="26">
        <v>105.72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51">
      <c r="A21" s="28" t="s">
        <v>44</v>
      </c>
      <c r="E21" s="29" t="s">
        <v>278</v>
      </c>
    </row>
    <row r="22" spans="1:5" ht="178.5">
      <c r="A22" s="30" t="s">
        <v>46</v>
      </c>
      <c r="E22" s="31" t="s">
        <v>279</v>
      </c>
    </row>
    <row r="23" spans="1:5" ht="63.75">
      <c r="A23" t="s">
        <v>48</v>
      </c>
      <c r="E23" s="29" t="s">
        <v>123</v>
      </c>
    </row>
    <row r="24" spans="1:16" ht="12.75">
      <c r="A24" s="18" t="s">
        <v>39</v>
      </c>
      <c s="23" t="s">
        <v>27</v>
      </c>
      <c s="23" t="s">
        <v>280</v>
      </c>
      <c s="18" t="s">
        <v>41</v>
      </c>
      <c s="24" t="s">
        <v>281</v>
      </c>
      <c s="25" t="s">
        <v>136</v>
      </c>
      <c s="26">
        <v>2643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282</v>
      </c>
    </row>
    <row r="26" spans="1:5" ht="153">
      <c r="A26" s="30" t="s">
        <v>46</v>
      </c>
      <c r="E26" s="31" t="s">
        <v>283</v>
      </c>
    </row>
    <row r="27" spans="1:5" ht="25.5">
      <c r="A27" t="s">
        <v>48</v>
      </c>
      <c r="E27" s="29" t="s">
        <v>284</v>
      </c>
    </row>
    <row r="28" spans="1:18" ht="12.75" customHeight="1">
      <c r="A28" s="5" t="s">
        <v>37</v>
      </c>
      <c s="5"/>
      <c s="35" t="s">
        <v>29</v>
      </c>
      <c s="5"/>
      <c s="21" t="s">
        <v>175</v>
      </c>
      <c s="5"/>
      <c s="5"/>
      <c s="5"/>
      <c s="36">
        <f>0+Q28</f>
      </c>
      <c r="O28">
        <f>0+R28</f>
      </c>
      <c r="Q28">
        <f>0+I29+I33+I37+I41+I45+I49</f>
      </c>
      <c>
        <f>0+O29+O33+O37+O41+O45+O49</f>
      </c>
    </row>
    <row r="29" spans="1:16" ht="12.75">
      <c r="A29" s="18" t="s">
        <v>39</v>
      </c>
      <c s="23" t="s">
        <v>29</v>
      </c>
      <c s="23" t="s">
        <v>285</v>
      </c>
      <c s="18" t="s">
        <v>41</v>
      </c>
      <c s="24" t="s">
        <v>286</v>
      </c>
      <c s="25" t="s">
        <v>136</v>
      </c>
      <c s="26">
        <v>2643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38.25">
      <c r="A30" s="28" t="s">
        <v>44</v>
      </c>
      <c r="E30" s="29" t="s">
        <v>287</v>
      </c>
    </row>
    <row r="31" spans="1:5" ht="153">
      <c r="A31" s="30" t="s">
        <v>46</v>
      </c>
      <c r="E31" s="31" t="s">
        <v>283</v>
      </c>
    </row>
    <row r="32" spans="1:5" ht="51">
      <c r="A32" t="s">
        <v>48</v>
      </c>
      <c r="E32" s="29" t="s">
        <v>181</v>
      </c>
    </row>
    <row r="33" spans="1:16" ht="12.75">
      <c r="A33" s="18" t="s">
        <v>39</v>
      </c>
      <c s="23" t="s">
        <v>31</v>
      </c>
      <c s="23" t="s">
        <v>288</v>
      </c>
      <c s="18" t="s">
        <v>41</v>
      </c>
      <c s="24" t="s">
        <v>289</v>
      </c>
      <c s="25" t="s">
        <v>136</v>
      </c>
      <c s="26">
        <v>2643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38.25">
      <c r="A34" s="28" t="s">
        <v>44</v>
      </c>
      <c r="E34" s="29" t="s">
        <v>290</v>
      </c>
    </row>
    <row r="35" spans="1:5" ht="12.75">
      <c r="A35" s="30" t="s">
        <v>46</v>
      </c>
      <c r="E35" s="31" t="s">
        <v>291</v>
      </c>
    </row>
    <row r="36" spans="1:5" ht="51">
      <c r="A36" t="s">
        <v>48</v>
      </c>
      <c r="E36" s="29" t="s">
        <v>193</v>
      </c>
    </row>
    <row r="37" spans="1:16" ht="12.75">
      <c r="A37" s="18" t="s">
        <v>39</v>
      </c>
      <c s="23" t="s">
        <v>68</v>
      </c>
      <c s="23" t="s">
        <v>189</v>
      </c>
      <c s="18" t="s">
        <v>41</v>
      </c>
      <c s="24" t="s">
        <v>190</v>
      </c>
      <c s="25" t="s">
        <v>136</v>
      </c>
      <c s="26">
        <v>2643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191</v>
      </c>
    </row>
    <row r="39" spans="1:5" ht="38.25">
      <c r="A39" s="30" t="s">
        <v>46</v>
      </c>
      <c r="E39" s="31" t="s">
        <v>292</v>
      </c>
    </row>
    <row r="40" spans="1:5" ht="51">
      <c r="A40" t="s">
        <v>48</v>
      </c>
      <c r="E40" s="29" t="s">
        <v>193</v>
      </c>
    </row>
    <row r="41" spans="1:16" ht="12.75">
      <c r="A41" s="18" t="s">
        <v>39</v>
      </c>
      <c s="23" t="s">
        <v>72</v>
      </c>
      <c s="23" t="s">
        <v>195</v>
      </c>
      <c s="18" t="s">
        <v>41</v>
      </c>
      <c s="24" t="s">
        <v>196</v>
      </c>
      <c s="25" t="s">
        <v>136</v>
      </c>
      <c s="26">
        <v>3316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25.5">
      <c r="A42" s="28" t="s">
        <v>44</v>
      </c>
      <c r="E42" s="29" t="s">
        <v>197</v>
      </c>
    </row>
    <row r="43" spans="1:5" ht="102">
      <c r="A43" s="30" t="s">
        <v>46</v>
      </c>
      <c r="E43" s="31" t="s">
        <v>293</v>
      </c>
    </row>
    <row r="44" spans="1:5" ht="51">
      <c r="A44" t="s">
        <v>48</v>
      </c>
      <c r="E44" s="29" t="s">
        <v>199</v>
      </c>
    </row>
    <row r="45" spans="1:16" ht="12.75">
      <c r="A45" s="18" t="s">
        <v>39</v>
      </c>
      <c s="23" t="s">
        <v>34</v>
      </c>
      <c s="23" t="s">
        <v>294</v>
      </c>
      <c s="18" t="s">
        <v>41</v>
      </c>
      <c s="24" t="s">
        <v>295</v>
      </c>
      <c s="25" t="s">
        <v>136</v>
      </c>
      <c s="26">
        <v>2643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153">
      <c r="A47" s="30" t="s">
        <v>46</v>
      </c>
      <c r="E47" s="31" t="s">
        <v>296</v>
      </c>
    </row>
    <row r="48" spans="1:5" ht="140.25">
      <c r="A48" t="s">
        <v>48</v>
      </c>
      <c r="E48" s="29" t="s">
        <v>205</v>
      </c>
    </row>
    <row r="49" spans="1:16" ht="12.75">
      <c r="A49" s="18" t="s">
        <v>39</v>
      </c>
      <c s="23" t="s">
        <v>36</v>
      </c>
      <c s="23" t="s">
        <v>297</v>
      </c>
      <c s="18" t="s">
        <v>41</v>
      </c>
      <c s="24" t="s">
        <v>298</v>
      </c>
      <c s="25" t="s">
        <v>136</v>
      </c>
      <c s="26">
        <v>2643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25.5">
      <c r="A50" s="28" t="s">
        <v>44</v>
      </c>
      <c r="E50" s="29" t="s">
        <v>299</v>
      </c>
    </row>
    <row r="51" spans="1:5" ht="153">
      <c r="A51" s="30" t="s">
        <v>46</v>
      </c>
      <c r="E51" s="31" t="s">
        <v>296</v>
      </c>
    </row>
    <row r="52" spans="1:5" ht="140.25">
      <c r="A52" t="s">
        <v>48</v>
      </c>
      <c r="E52" s="29" t="s">
        <v>205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0+O10+O15+O28+O33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300</v>
      </c>
      <c s="32">
        <f>0+I10+I15+I28+I33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300</v>
      </c>
      <c s="5"/>
      <c s="14" t="s">
        <v>301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2362.65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302</v>
      </c>
    </row>
    <row r="13" spans="1:5" ht="12.75">
      <c r="A13" s="30" t="s">
        <v>46</v>
      </c>
      <c r="E13" s="31" t="s">
        <v>303</v>
      </c>
    </row>
    <row r="14" spans="1:5" ht="140.25">
      <c r="A14" t="s">
        <v>48</v>
      </c>
      <c r="E14" s="29" t="s">
        <v>113</v>
      </c>
    </row>
    <row r="15" spans="1:18" ht="12.75" customHeight="1">
      <c r="A15" s="5" t="s">
        <v>37</v>
      </c>
      <c s="5"/>
      <c s="35" t="s">
        <v>23</v>
      </c>
      <c s="5"/>
      <c s="21" t="s">
        <v>98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12.75">
      <c r="A16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120</v>
      </c>
      <c s="26">
        <v>1243.5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38.25">
      <c r="A17" s="28" t="s">
        <v>44</v>
      </c>
      <c r="E17" s="29" t="s">
        <v>304</v>
      </c>
    </row>
    <row r="18" spans="1:5" ht="114.75">
      <c r="A18" s="30" t="s">
        <v>46</v>
      </c>
      <c r="E18" s="31" t="s">
        <v>305</v>
      </c>
    </row>
    <row r="19" spans="1:5" ht="369.75">
      <c r="A19" t="s">
        <v>48</v>
      </c>
      <c r="E19" s="29" t="s">
        <v>133</v>
      </c>
    </row>
    <row r="20" spans="1:16" ht="12.75">
      <c r="A20" s="18" t="s">
        <v>39</v>
      </c>
      <c s="23" t="s">
        <v>16</v>
      </c>
      <c s="23" t="s">
        <v>145</v>
      </c>
      <c s="18" t="s">
        <v>41</v>
      </c>
      <c s="24" t="s">
        <v>146</v>
      </c>
      <c s="25" t="s">
        <v>120</v>
      </c>
      <c s="26">
        <v>1243.5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306</v>
      </c>
    </row>
    <row r="22" spans="1:5" ht="12.75">
      <c r="A22" s="30" t="s">
        <v>46</v>
      </c>
      <c r="E22" s="31" t="s">
        <v>307</v>
      </c>
    </row>
    <row r="23" spans="1:5" ht="191.25">
      <c r="A23" t="s">
        <v>48</v>
      </c>
      <c r="E23" s="29" t="s">
        <v>149</v>
      </c>
    </row>
    <row r="24" spans="1:16" ht="12.75">
      <c r="A24" s="18" t="s">
        <v>39</v>
      </c>
      <c s="23" t="s">
        <v>27</v>
      </c>
      <c s="23" t="s">
        <v>280</v>
      </c>
      <c s="18" t="s">
        <v>41</v>
      </c>
      <c s="24" t="s">
        <v>281</v>
      </c>
      <c s="25" t="s">
        <v>136</v>
      </c>
      <c s="26">
        <v>2487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308</v>
      </c>
    </row>
    <row r="26" spans="1:5" ht="102">
      <c r="A26" s="30" t="s">
        <v>46</v>
      </c>
      <c r="E26" s="31" t="s">
        <v>309</v>
      </c>
    </row>
    <row r="27" spans="1:5" ht="25.5">
      <c r="A27" t="s">
        <v>48</v>
      </c>
      <c r="E27" s="29" t="s">
        <v>284</v>
      </c>
    </row>
    <row r="28" spans="1:18" ht="12.75" customHeight="1">
      <c r="A28" s="5" t="s">
        <v>37</v>
      </c>
      <c s="5"/>
      <c s="35" t="s">
        <v>17</v>
      </c>
      <c s="5"/>
      <c s="21" t="s">
        <v>168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310</v>
      </c>
      <c s="18" t="s">
        <v>41</v>
      </c>
      <c s="24" t="s">
        <v>311</v>
      </c>
      <c s="25" t="s">
        <v>136</v>
      </c>
      <c s="26">
        <v>4145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51">
      <c r="A30" s="28" t="s">
        <v>44</v>
      </c>
      <c r="E30" s="29" t="s">
        <v>312</v>
      </c>
    </row>
    <row r="31" spans="1:5" ht="102">
      <c r="A31" s="30" t="s">
        <v>46</v>
      </c>
      <c r="E31" s="31" t="s">
        <v>313</v>
      </c>
    </row>
    <row r="32" spans="1:5" ht="102">
      <c r="A32" t="s">
        <v>48</v>
      </c>
      <c r="E32" s="29" t="s">
        <v>314</v>
      </c>
    </row>
    <row r="33" spans="1:18" ht="12.75" customHeight="1">
      <c r="A33" s="5" t="s">
        <v>37</v>
      </c>
      <c s="5"/>
      <c s="35" t="s">
        <v>29</v>
      </c>
      <c s="5"/>
      <c s="21" t="s">
        <v>175</v>
      </c>
      <c s="5"/>
      <c s="5"/>
      <c s="5"/>
      <c s="36">
        <f>0+Q33</f>
      </c>
      <c r="O33">
        <f>0+R33</f>
      </c>
      <c r="Q33">
        <f>0+I34</f>
      </c>
      <c>
        <f>0+O34</f>
      </c>
    </row>
    <row r="34" spans="1:16" ht="12.75">
      <c r="A34" s="18" t="s">
        <v>39</v>
      </c>
      <c s="23" t="s">
        <v>31</v>
      </c>
      <c s="23" t="s">
        <v>177</v>
      </c>
      <c s="18" t="s">
        <v>41</v>
      </c>
      <c s="24" t="s">
        <v>178</v>
      </c>
      <c s="25" t="s">
        <v>120</v>
      </c>
      <c s="26">
        <v>1243.5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315</v>
      </c>
    </row>
    <row r="36" spans="1:5" ht="127.5">
      <c r="A36" s="30" t="s">
        <v>46</v>
      </c>
      <c r="E36" s="31" t="s">
        <v>316</v>
      </c>
    </row>
    <row r="37" spans="1:5" ht="51">
      <c r="A37" t="s">
        <v>48</v>
      </c>
      <c r="E37" s="29" t="s">
        <v>181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317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317</v>
      </c>
      <c s="5"/>
      <c s="14" t="s">
        <v>318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98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319</v>
      </c>
      <c s="18" t="s">
        <v>41</v>
      </c>
      <c s="24" t="s">
        <v>320</v>
      </c>
      <c s="25" t="s">
        <v>120</v>
      </c>
      <c s="26">
        <v>497.4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38.25">
      <c r="A12" s="28" t="s">
        <v>44</v>
      </c>
      <c r="E12" s="29" t="s">
        <v>321</v>
      </c>
    </row>
    <row r="13" spans="1:5" ht="127.5">
      <c r="A13" s="30" t="s">
        <v>46</v>
      </c>
      <c r="E13" s="31" t="s">
        <v>322</v>
      </c>
    </row>
    <row r="14" spans="1:5" ht="38.25">
      <c r="A14" t="s">
        <v>48</v>
      </c>
      <c r="E14" s="29" t="s">
        <v>323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324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324</v>
      </c>
      <c s="5"/>
      <c s="14" t="s">
        <v>325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29</v>
      </c>
      <c s="19"/>
      <c s="21" t="s">
        <v>175</v>
      </c>
      <c s="19"/>
      <c s="19"/>
      <c s="19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8" t="s">
        <v>39</v>
      </c>
      <c s="23" t="s">
        <v>23</v>
      </c>
      <c s="23" t="s">
        <v>189</v>
      </c>
      <c s="18" t="s">
        <v>41</v>
      </c>
      <c s="24" t="s">
        <v>190</v>
      </c>
      <c s="25" t="s">
        <v>136</v>
      </c>
      <c s="26">
        <v>200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315</v>
      </c>
    </row>
    <row r="13" spans="1:5" ht="25.5">
      <c r="A13" s="30" t="s">
        <v>46</v>
      </c>
      <c r="E13" s="31" t="s">
        <v>326</v>
      </c>
    </row>
    <row r="14" spans="1:5" ht="51">
      <c r="A14" t="s">
        <v>48</v>
      </c>
      <c r="E14" s="29" t="s">
        <v>193</v>
      </c>
    </row>
    <row r="15" spans="1:16" ht="12.75">
      <c r="A15" s="18" t="s">
        <v>39</v>
      </c>
      <c s="23" t="s">
        <v>17</v>
      </c>
      <c s="23" t="s">
        <v>195</v>
      </c>
      <c s="18" t="s">
        <v>41</v>
      </c>
      <c s="24" t="s">
        <v>196</v>
      </c>
      <c s="25" t="s">
        <v>136</v>
      </c>
      <c s="26">
        <v>200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315</v>
      </c>
    </row>
    <row r="17" spans="1:5" ht="25.5">
      <c r="A17" s="30" t="s">
        <v>46</v>
      </c>
      <c r="E17" s="31" t="s">
        <v>326</v>
      </c>
    </row>
    <row r="18" spans="1:5" ht="51">
      <c r="A18" t="s">
        <v>48</v>
      </c>
      <c r="E18" s="29" t="s">
        <v>199</v>
      </c>
    </row>
    <row r="19" spans="1:16" ht="12.75">
      <c r="A19" s="18" t="s">
        <v>39</v>
      </c>
      <c s="23" t="s">
        <v>16</v>
      </c>
      <c s="23" t="s">
        <v>327</v>
      </c>
      <c s="18" t="s">
        <v>41</v>
      </c>
      <c s="24" t="s">
        <v>328</v>
      </c>
      <c s="25" t="s">
        <v>126</v>
      </c>
      <c s="26">
        <v>100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315</v>
      </c>
    </row>
    <row r="21" spans="1:5" ht="12.75">
      <c r="A21" s="30" t="s">
        <v>46</v>
      </c>
      <c r="E21" s="31" t="s">
        <v>329</v>
      </c>
    </row>
    <row r="22" spans="1:5" ht="51">
      <c r="A22" t="s">
        <v>48</v>
      </c>
      <c r="E22" s="29" t="s">
        <v>330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0+O9+O14+O47+O68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331</v>
      </c>
      <c s="32">
        <f>0+I9+I14+I47+I68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331</v>
      </c>
      <c s="5"/>
      <c s="14" t="s">
        <v>332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48.64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51">
      <c r="A12" s="30" t="s">
        <v>46</v>
      </c>
      <c r="E12" s="31" t="s">
        <v>333</v>
      </c>
    </row>
    <row r="13" spans="1:5" ht="140.25">
      <c r="A13" t="s">
        <v>48</v>
      </c>
      <c r="E13" s="29" t="s">
        <v>113</v>
      </c>
    </row>
    <row r="14" spans="1:18" ht="12.75" customHeight="1">
      <c r="A14" s="5" t="s">
        <v>37</v>
      </c>
      <c s="5"/>
      <c s="35" t="s">
        <v>23</v>
      </c>
      <c s="5"/>
      <c s="21" t="s">
        <v>98</v>
      </c>
      <c s="5"/>
      <c s="5"/>
      <c s="5"/>
      <c s="36">
        <f>0+Q14</f>
      </c>
      <c r="O14">
        <f>0+R14</f>
      </c>
      <c r="Q14">
        <f>0+I15+I19+I23+I27+I31+I35+I39+I43</f>
      </c>
      <c>
        <f>0+O15+O19+O23+O27+O31+O35+O39+O43</f>
      </c>
    </row>
    <row r="15" spans="1:16" ht="12.75">
      <c r="A15" s="18" t="s">
        <v>39</v>
      </c>
      <c s="23" t="s">
        <v>17</v>
      </c>
      <c s="23" t="s">
        <v>334</v>
      </c>
      <c s="18" t="s">
        <v>41</v>
      </c>
      <c s="24" t="s">
        <v>335</v>
      </c>
      <c s="25" t="s">
        <v>120</v>
      </c>
      <c s="26">
        <v>9.6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336</v>
      </c>
    </row>
    <row r="17" spans="1:5" ht="63.75">
      <c r="A17" s="30" t="s">
        <v>46</v>
      </c>
      <c r="E17" s="31" t="s">
        <v>337</v>
      </c>
    </row>
    <row r="18" spans="1:5" ht="38.25">
      <c r="A18" t="s">
        <v>48</v>
      </c>
      <c r="E18" s="29" t="s">
        <v>338</v>
      </c>
    </row>
    <row r="19" spans="1:16" ht="12.75">
      <c r="A19" s="18" t="s">
        <v>39</v>
      </c>
      <c s="23" t="s">
        <v>16</v>
      </c>
      <c s="23" t="s">
        <v>129</v>
      </c>
      <c s="18" t="s">
        <v>41</v>
      </c>
      <c s="24" t="s">
        <v>130</v>
      </c>
      <c s="25" t="s">
        <v>120</v>
      </c>
      <c s="26">
        <v>25.6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339</v>
      </c>
    </row>
    <row r="21" spans="1:5" ht="89.25">
      <c r="A21" s="30" t="s">
        <v>46</v>
      </c>
      <c r="E21" s="31" t="s">
        <v>340</v>
      </c>
    </row>
    <row r="22" spans="1:5" ht="369.75">
      <c r="A22" t="s">
        <v>48</v>
      </c>
      <c r="E22" s="29" t="s">
        <v>133</v>
      </c>
    </row>
    <row r="23" spans="1:16" ht="12.75">
      <c r="A23" s="18" t="s">
        <v>39</v>
      </c>
      <c s="23" t="s">
        <v>27</v>
      </c>
      <c s="23" t="s">
        <v>145</v>
      </c>
      <c s="18" t="s">
        <v>41</v>
      </c>
      <c s="24" t="s">
        <v>146</v>
      </c>
      <c s="25" t="s">
        <v>120</v>
      </c>
      <c s="26">
        <v>25.6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302</v>
      </c>
    </row>
    <row r="25" spans="1:5" ht="12.75">
      <c r="A25" s="30" t="s">
        <v>46</v>
      </c>
      <c r="E25" s="31" t="s">
        <v>341</v>
      </c>
    </row>
    <row r="26" spans="1:5" ht="191.25">
      <c r="A26" t="s">
        <v>48</v>
      </c>
      <c r="E26" s="29" t="s">
        <v>149</v>
      </c>
    </row>
    <row r="27" spans="1:16" ht="12.75">
      <c r="A27" s="18" t="s">
        <v>39</v>
      </c>
      <c s="23" t="s">
        <v>29</v>
      </c>
      <c s="23" t="s">
        <v>342</v>
      </c>
      <c s="18" t="s">
        <v>41</v>
      </c>
      <c s="24" t="s">
        <v>343</v>
      </c>
      <c s="25" t="s">
        <v>120</v>
      </c>
      <c s="26">
        <v>19.2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51">
      <c r="A29" s="30" t="s">
        <v>46</v>
      </c>
      <c r="E29" s="31" t="s">
        <v>344</v>
      </c>
    </row>
    <row r="30" spans="1:5" ht="280.5">
      <c r="A30" t="s">
        <v>48</v>
      </c>
      <c r="E30" s="29" t="s">
        <v>345</v>
      </c>
    </row>
    <row r="31" spans="1:16" ht="12.75">
      <c r="A31" s="18" t="s">
        <v>39</v>
      </c>
      <c s="23" t="s">
        <v>31</v>
      </c>
      <c s="23" t="s">
        <v>150</v>
      </c>
      <c s="18" t="s">
        <v>41</v>
      </c>
      <c s="24" t="s">
        <v>151</v>
      </c>
      <c s="25" t="s">
        <v>120</v>
      </c>
      <c s="26">
        <v>2.5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152</v>
      </c>
    </row>
    <row r="33" spans="1:5" ht="38.25">
      <c r="A33" s="30" t="s">
        <v>46</v>
      </c>
      <c r="E33" s="31" t="s">
        <v>346</v>
      </c>
    </row>
    <row r="34" spans="1:5" ht="242.25">
      <c r="A34" t="s">
        <v>48</v>
      </c>
      <c r="E34" s="29" t="s">
        <v>154</v>
      </c>
    </row>
    <row r="35" spans="1:16" ht="12.75">
      <c r="A35" s="18" t="s">
        <v>39</v>
      </c>
      <c s="23" t="s">
        <v>68</v>
      </c>
      <c s="23" t="s">
        <v>347</v>
      </c>
      <c s="18" t="s">
        <v>41</v>
      </c>
      <c s="24" t="s">
        <v>281</v>
      </c>
      <c s="25" t="s">
        <v>136</v>
      </c>
      <c s="26">
        <v>64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51">
      <c r="A37" s="30" t="s">
        <v>46</v>
      </c>
      <c r="E37" s="31" t="s">
        <v>348</v>
      </c>
    </row>
    <row r="38" spans="1:5" ht="25.5">
      <c r="A38" t="s">
        <v>48</v>
      </c>
      <c r="E38" s="29" t="s">
        <v>284</v>
      </c>
    </row>
    <row r="39" spans="1:16" ht="12.75">
      <c r="A39" s="18" t="s">
        <v>39</v>
      </c>
      <c s="23" t="s">
        <v>72</v>
      </c>
      <c s="23" t="s">
        <v>160</v>
      </c>
      <c s="18" t="s">
        <v>41</v>
      </c>
      <c s="24" t="s">
        <v>161</v>
      </c>
      <c s="25" t="s">
        <v>136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349</v>
      </c>
    </row>
    <row r="41" spans="1:5" ht="51">
      <c r="A41" s="30" t="s">
        <v>46</v>
      </c>
      <c r="E41" s="31" t="s">
        <v>350</v>
      </c>
    </row>
    <row r="42" spans="1:5" ht="38.25">
      <c r="A42" t="s">
        <v>48</v>
      </c>
      <c r="E42" s="29" t="s">
        <v>164</v>
      </c>
    </row>
    <row r="43" spans="1:16" ht="12.75">
      <c r="A43" s="18" t="s">
        <v>39</v>
      </c>
      <c s="23" t="s">
        <v>34</v>
      </c>
      <c s="23" t="s">
        <v>165</v>
      </c>
      <c s="18" t="s">
        <v>41</v>
      </c>
      <c s="24" t="s">
        <v>166</v>
      </c>
      <c s="25" t="s">
        <v>136</v>
      </c>
      <c s="26">
        <v>30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51">
      <c r="A45" s="30" t="s">
        <v>46</v>
      </c>
      <c r="E45" s="31" t="s">
        <v>351</v>
      </c>
    </row>
    <row r="46" spans="1:5" ht="25.5">
      <c r="A46" t="s">
        <v>48</v>
      </c>
      <c r="E46" s="29" t="s">
        <v>167</v>
      </c>
    </row>
    <row r="47" spans="1:18" ht="12.75" customHeight="1">
      <c r="A47" s="5" t="s">
        <v>37</v>
      </c>
      <c s="5"/>
      <c s="35" t="s">
        <v>29</v>
      </c>
      <c s="5"/>
      <c s="21" t="s">
        <v>175</v>
      </c>
      <c s="5"/>
      <c s="5"/>
      <c s="5"/>
      <c s="36">
        <f>0+Q47</f>
      </c>
      <c r="O47">
        <f>0+R47</f>
      </c>
      <c r="Q47">
        <f>0+I48+I52+I56+I60+I64</f>
      </c>
      <c>
        <f>0+O48+O52+O56+O60+O64</f>
      </c>
    </row>
    <row r="48" spans="1:16" ht="12.75">
      <c r="A48" s="18" t="s">
        <v>39</v>
      </c>
      <c s="23" t="s">
        <v>36</v>
      </c>
      <c s="23" t="s">
        <v>285</v>
      </c>
      <c s="18" t="s">
        <v>41</v>
      </c>
      <c s="24" t="s">
        <v>286</v>
      </c>
      <c s="25" t="s">
        <v>136</v>
      </c>
      <c s="26">
        <v>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38.25">
      <c r="A50" s="30" t="s">
        <v>46</v>
      </c>
      <c r="E50" s="31" t="s">
        <v>352</v>
      </c>
    </row>
    <row r="51" spans="1:5" ht="51">
      <c r="A51" t="s">
        <v>48</v>
      </c>
      <c r="E51" s="29" t="s">
        <v>181</v>
      </c>
    </row>
    <row r="52" spans="1:16" ht="12.75">
      <c r="A52" s="18" t="s">
        <v>39</v>
      </c>
      <c s="23" t="s">
        <v>86</v>
      </c>
      <c s="23" t="s">
        <v>353</v>
      </c>
      <c s="18" t="s">
        <v>41</v>
      </c>
      <c s="24" t="s">
        <v>354</v>
      </c>
      <c s="25" t="s">
        <v>136</v>
      </c>
      <c s="26">
        <v>64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102">
      <c r="A54" s="30" t="s">
        <v>46</v>
      </c>
      <c r="E54" s="31" t="s">
        <v>355</v>
      </c>
    </row>
    <row r="55" spans="1:5" ht="51">
      <c r="A55" t="s">
        <v>48</v>
      </c>
      <c r="E55" s="29" t="s">
        <v>356</v>
      </c>
    </row>
    <row r="56" spans="1:16" ht="12.75">
      <c r="A56" s="18" t="s">
        <v>39</v>
      </c>
      <c s="23" t="s">
        <v>91</v>
      </c>
      <c s="23" t="s">
        <v>357</v>
      </c>
      <c s="18" t="s">
        <v>41</v>
      </c>
      <c s="24" t="s">
        <v>358</v>
      </c>
      <c s="25" t="s">
        <v>136</v>
      </c>
      <c s="26">
        <v>48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76.5">
      <c r="A58" s="30" t="s">
        <v>46</v>
      </c>
      <c r="E58" s="31" t="s">
        <v>359</v>
      </c>
    </row>
    <row r="59" spans="1:5" ht="153">
      <c r="A59" t="s">
        <v>48</v>
      </c>
      <c r="E59" s="29" t="s">
        <v>360</v>
      </c>
    </row>
    <row r="60" spans="1:16" ht="12.75">
      <c r="A60" s="18" t="s">
        <v>39</v>
      </c>
      <c s="23" t="s">
        <v>169</v>
      </c>
      <c s="23" t="s">
        <v>361</v>
      </c>
      <c s="18" t="s">
        <v>41</v>
      </c>
      <c s="24" t="s">
        <v>362</v>
      </c>
      <c s="25" t="s">
        <v>136</v>
      </c>
      <c s="26">
        <v>9.6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63.75">
      <c r="A62" s="30" t="s">
        <v>46</v>
      </c>
      <c r="E62" s="31" t="s">
        <v>363</v>
      </c>
    </row>
    <row r="63" spans="1:5" ht="153">
      <c r="A63" t="s">
        <v>48</v>
      </c>
      <c r="E63" s="29" t="s">
        <v>360</v>
      </c>
    </row>
    <row r="64" spans="1:16" ht="25.5">
      <c r="A64" s="18" t="s">
        <v>39</v>
      </c>
      <c s="23" t="s">
        <v>176</v>
      </c>
      <c s="23" t="s">
        <v>364</v>
      </c>
      <c s="18" t="s">
        <v>41</v>
      </c>
      <c s="24" t="s">
        <v>365</v>
      </c>
      <c s="25" t="s">
        <v>136</v>
      </c>
      <c s="26">
        <v>6.4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41</v>
      </c>
    </row>
    <row r="66" spans="1:5" ht="102">
      <c r="A66" s="30" t="s">
        <v>46</v>
      </c>
      <c r="E66" s="31" t="s">
        <v>366</v>
      </c>
    </row>
    <row r="67" spans="1:5" ht="153">
      <c r="A67" t="s">
        <v>48</v>
      </c>
      <c r="E67" s="29" t="s">
        <v>360</v>
      </c>
    </row>
    <row r="68" spans="1:18" ht="12.75" customHeight="1">
      <c r="A68" s="5" t="s">
        <v>37</v>
      </c>
      <c s="5"/>
      <c s="35" t="s">
        <v>34</v>
      </c>
      <c s="5"/>
      <c s="21" t="s">
        <v>218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39</v>
      </c>
      <c s="23" t="s">
        <v>182</v>
      </c>
      <c s="23" t="s">
        <v>367</v>
      </c>
      <c s="18" t="s">
        <v>41</v>
      </c>
      <c s="24" t="s">
        <v>368</v>
      </c>
      <c s="25" t="s">
        <v>126</v>
      </c>
      <c s="26">
        <v>40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41</v>
      </c>
    </row>
    <row r="71" spans="1:5" ht="63.75">
      <c r="A71" s="30" t="s">
        <v>46</v>
      </c>
      <c r="E71" s="31" t="s">
        <v>369</v>
      </c>
    </row>
    <row r="72" spans="1:5" ht="51">
      <c r="A72" t="s">
        <v>48</v>
      </c>
      <c r="E72" s="29" t="s">
        <v>236</v>
      </c>
    </row>
    <row r="73" spans="1:16" ht="12.75">
      <c r="A73" s="18" t="s">
        <v>39</v>
      </c>
      <c s="23" t="s">
        <v>188</v>
      </c>
      <c s="23" t="s">
        <v>370</v>
      </c>
      <c s="18" t="s">
        <v>41</v>
      </c>
      <c s="24" t="s">
        <v>371</v>
      </c>
      <c s="25" t="s">
        <v>126</v>
      </c>
      <c s="26">
        <v>32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41</v>
      </c>
    </row>
    <row r="75" spans="1:5" ht="63.75">
      <c r="A75" s="30" t="s">
        <v>46</v>
      </c>
      <c r="E75" s="31" t="s">
        <v>372</v>
      </c>
    </row>
    <row r="76" spans="1:5" ht="51">
      <c r="A76" t="s">
        <v>48</v>
      </c>
      <c r="E76" s="29" t="s">
        <v>236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0+O9+O18+O43+O48+O61+O74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373</v>
      </c>
      <c s="32">
        <f>0+I9+I18+I43+I48+I61+I74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373</v>
      </c>
      <c s="5"/>
      <c s="14" t="s">
        <v>374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165.965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375</v>
      </c>
    </row>
    <row r="12" spans="1:5" ht="12.75">
      <c r="A12" s="30" t="s">
        <v>46</v>
      </c>
      <c r="E12" s="31" t="s">
        <v>376</v>
      </c>
    </row>
    <row r="13" spans="1:5" ht="140.25">
      <c r="A13" t="s">
        <v>48</v>
      </c>
      <c r="E13" s="29" t="s">
        <v>113</v>
      </c>
    </row>
    <row r="14" spans="1:16" ht="25.5">
      <c r="A14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11.233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377</v>
      </c>
    </row>
    <row r="16" spans="1:5" ht="12.75">
      <c r="A16" s="30" t="s">
        <v>46</v>
      </c>
      <c r="E16" s="31" t="s">
        <v>378</v>
      </c>
    </row>
    <row r="17" spans="1:5" ht="140.25">
      <c r="A17" t="s">
        <v>48</v>
      </c>
      <c r="E17" s="29" t="s">
        <v>113</v>
      </c>
    </row>
    <row r="18" spans="1:18" ht="12.75" customHeight="1">
      <c r="A18" s="5" t="s">
        <v>37</v>
      </c>
      <c s="5"/>
      <c s="35" t="s">
        <v>23</v>
      </c>
      <c s="5"/>
      <c s="21" t="s">
        <v>98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8" t="s">
        <v>39</v>
      </c>
      <c s="23" t="s">
        <v>16</v>
      </c>
      <c s="23" t="s">
        <v>379</v>
      </c>
      <c s="18" t="s">
        <v>41</v>
      </c>
      <c s="24" t="s">
        <v>380</v>
      </c>
      <c s="25" t="s">
        <v>126</v>
      </c>
      <c s="26">
        <v>26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381</v>
      </c>
    </row>
    <row r="21" spans="1:5" ht="25.5">
      <c r="A21" s="30" t="s">
        <v>46</v>
      </c>
      <c r="E21" s="31" t="s">
        <v>382</v>
      </c>
    </row>
    <row r="22" spans="1:5" ht="63.75">
      <c r="A22" t="s">
        <v>48</v>
      </c>
      <c r="E22" s="29" t="s">
        <v>383</v>
      </c>
    </row>
    <row r="23" spans="1:16" ht="12.75">
      <c r="A23" s="18" t="s">
        <v>39</v>
      </c>
      <c s="23" t="s">
        <v>27</v>
      </c>
      <c s="23" t="s">
        <v>384</v>
      </c>
      <c s="18" t="s">
        <v>41</v>
      </c>
      <c s="24" t="s">
        <v>385</v>
      </c>
      <c s="25" t="s">
        <v>120</v>
      </c>
      <c s="26">
        <v>48.75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38.25">
      <c r="A24" s="28" t="s">
        <v>44</v>
      </c>
      <c r="E24" s="29" t="s">
        <v>386</v>
      </c>
    </row>
    <row r="25" spans="1:5" ht="127.5">
      <c r="A25" s="30" t="s">
        <v>46</v>
      </c>
      <c r="E25" s="31" t="s">
        <v>387</v>
      </c>
    </row>
    <row r="26" spans="1:5" ht="318.75">
      <c r="A26" t="s">
        <v>48</v>
      </c>
      <c r="E26" s="29" t="s">
        <v>144</v>
      </c>
    </row>
    <row r="27" spans="1:16" ht="12.75">
      <c r="A27" s="18" t="s">
        <v>39</v>
      </c>
      <c s="23" t="s">
        <v>29</v>
      </c>
      <c s="23" t="s">
        <v>140</v>
      </c>
      <c s="18" t="s">
        <v>41</v>
      </c>
      <c s="24" t="s">
        <v>141</v>
      </c>
      <c s="25" t="s">
        <v>120</v>
      </c>
      <c s="26">
        <v>33.4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388</v>
      </c>
    </row>
    <row r="29" spans="1:5" ht="76.5">
      <c r="A29" s="30" t="s">
        <v>46</v>
      </c>
      <c r="E29" s="31" t="s">
        <v>389</v>
      </c>
    </row>
    <row r="30" spans="1:5" ht="318.75">
      <c r="A30" t="s">
        <v>48</v>
      </c>
      <c r="E30" s="29" t="s">
        <v>144</v>
      </c>
    </row>
    <row r="31" spans="1:16" ht="12.75">
      <c r="A31" s="18" t="s">
        <v>39</v>
      </c>
      <c s="23" t="s">
        <v>31</v>
      </c>
      <c s="23" t="s">
        <v>145</v>
      </c>
      <c s="18" t="s">
        <v>41</v>
      </c>
      <c s="24" t="s">
        <v>146</v>
      </c>
      <c s="25" t="s">
        <v>120</v>
      </c>
      <c s="26">
        <v>82.15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390</v>
      </c>
    </row>
    <row r="33" spans="1:5" ht="38.25">
      <c r="A33" s="30" t="s">
        <v>46</v>
      </c>
      <c r="E33" s="31" t="s">
        <v>391</v>
      </c>
    </row>
    <row r="34" spans="1:5" ht="191.25">
      <c r="A34" t="s">
        <v>48</v>
      </c>
      <c r="E34" s="29" t="s">
        <v>149</v>
      </c>
    </row>
    <row r="35" spans="1:16" ht="12.75">
      <c r="A35" s="18" t="s">
        <v>39</v>
      </c>
      <c s="23" t="s">
        <v>68</v>
      </c>
      <c s="23" t="s">
        <v>392</v>
      </c>
      <c s="18" t="s">
        <v>41</v>
      </c>
      <c s="24" t="s">
        <v>393</v>
      </c>
      <c s="25" t="s">
        <v>120</v>
      </c>
      <c s="26">
        <v>14.625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394</v>
      </c>
    </row>
    <row r="37" spans="1:5" ht="102">
      <c r="A37" s="30" t="s">
        <v>46</v>
      </c>
      <c r="E37" s="31" t="s">
        <v>395</v>
      </c>
    </row>
    <row r="38" spans="1:5" ht="229.5">
      <c r="A38" t="s">
        <v>48</v>
      </c>
      <c r="E38" s="29" t="s">
        <v>396</v>
      </c>
    </row>
    <row r="39" spans="1:16" ht="12.75">
      <c r="A39" s="18" t="s">
        <v>39</v>
      </c>
      <c s="23" t="s">
        <v>72</v>
      </c>
      <c s="23" t="s">
        <v>155</v>
      </c>
      <c s="18" t="s">
        <v>41</v>
      </c>
      <c s="24" t="s">
        <v>156</v>
      </c>
      <c s="25" t="s">
        <v>120</v>
      </c>
      <c s="26">
        <v>13.75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397</v>
      </c>
    </row>
    <row r="41" spans="1:5" ht="127.5">
      <c r="A41" s="30" t="s">
        <v>46</v>
      </c>
      <c r="E41" s="31" t="s">
        <v>398</v>
      </c>
    </row>
    <row r="42" spans="1:5" ht="267.75">
      <c r="A42" t="s">
        <v>48</v>
      </c>
      <c r="E42" s="29" t="s">
        <v>159</v>
      </c>
    </row>
    <row r="43" spans="1:18" ht="12.75" customHeight="1">
      <c r="A43" s="5" t="s">
        <v>37</v>
      </c>
      <c s="5"/>
      <c s="35" t="s">
        <v>17</v>
      </c>
      <c s="5"/>
      <c s="21" t="s">
        <v>168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8" t="s">
        <v>39</v>
      </c>
      <c s="23" t="s">
        <v>34</v>
      </c>
      <c s="23" t="s">
        <v>399</v>
      </c>
      <c s="18" t="s">
        <v>41</v>
      </c>
      <c s="24" t="s">
        <v>400</v>
      </c>
      <c s="25" t="s">
        <v>120</v>
      </c>
      <c s="26">
        <v>0.21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401</v>
      </c>
    </row>
    <row r="46" spans="1:5" ht="38.25">
      <c r="A46" s="30" t="s">
        <v>46</v>
      </c>
      <c r="E46" s="31" t="s">
        <v>402</v>
      </c>
    </row>
    <row r="47" spans="1:5" ht="369.75">
      <c r="A47" t="s">
        <v>48</v>
      </c>
      <c r="E47" s="29" t="s">
        <v>403</v>
      </c>
    </row>
    <row r="48" spans="1:18" ht="12.75" customHeight="1">
      <c r="A48" s="5" t="s">
        <v>37</v>
      </c>
      <c s="5"/>
      <c s="35" t="s">
        <v>27</v>
      </c>
      <c s="5"/>
      <c s="21" t="s">
        <v>404</v>
      </c>
      <c s="5"/>
      <c s="5"/>
      <c s="5"/>
      <c s="36">
        <f>0+Q48</f>
      </c>
      <c r="O48">
        <f>0+R48</f>
      </c>
      <c r="Q48">
        <f>0+I49+I53+I57</f>
      </c>
      <c>
        <f>0+O49+O53+O57</f>
      </c>
    </row>
    <row r="49" spans="1:16" ht="12.75">
      <c r="A49" s="18" t="s">
        <v>39</v>
      </c>
      <c s="23" t="s">
        <v>36</v>
      </c>
      <c s="23" t="s">
        <v>405</v>
      </c>
      <c s="18" t="s">
        <v>41</v>
      </c>
      <c s="24" t="s">
        <v>406</v>
      </c>
      <c s="25" t="s">
        <v>120</v>
      </c>
      <c s="26">
        <v>2.218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401</v>
      </c>
    </row>
    <row r="51" spans="1:5" ht="12.75">
      <c r="A51" s="30" t="s">
        <v>46</v>
      </c>
      <c r="E51" s="31" t="s">
        <v>407</v>
      </c>
    </row>
    <row r="52" spans="1:5" ht="369.75">
      <c r="A52" t="s">
        <v>48</v>
      </c>
      <c r="E52" s="29" t="s">
        <v>408</v>
      </c>
    </row>
    <row r="53" spans="1:16" ht="12.75">
      <c r="A53" s="18" t="s">
        <v>39</v>
      </c>
      <c s="23" t="s">
        <v>86</v>
      </c>
      <c s="23" t="s">
        <v>409</v>
      </c>
      <c s="18" t="s">
        <v>41</v>
      </c>
      <c s="24" t="s">
        <v>410</v>
      </c>
      <c s="25" t="s">
        <v>120</v>
      </c>
      <c s="26">
        <v>1.2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401</v>
      </c>
    </row>
    <row r="55" spans="1:5" ht="38.25">
      <c r="A55" s="30" t="s">
        <v>46</v>
      </c>
      <c r="E55" s="31" t="s">
        <v>411</v>
      </c>
    </row>
    <row r="56" spans="1:5" ht="369.75">
      <c r="A56" t="s">
        <v>48</v>
      </c>
      <c r="E56" s="29" t="s">
        <v>408</v>
      </c>
    </row>
    <row r="57" spans="1:16" ht="12.75">
      <c r="A57" s="18" t="s">
        <v>39</v>
      </c>
      <c s="23" t="s">
        <v>91</v>
      </c>
      <c s="23" t="s">
        <v>412</v>
      </c>
      <c s="18" t="s">
        <v>41</v>
      </c>
      <c s="24" t="s">
        <v>413</v>
      </c>
      <c s="25" t="s">
        <v>120</v>
      </c>
      <c s="26">
        <v>2.4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414</v>
      </c>
    </row>
    <row r="59" spans="1:5" ht="38.25">
      <c r="A59" s="30" t="s">
        <v>46</v>
      </c>
      <c r="E59" s="31" t="s">
        <v>415</v>
      </c>
    </row>
    <row r="60" spans="1:5" ht="102">
      <c r="A60" t="s">
        <v>48</v>
      </c>
      <c r="E60" s="29" t="s">
        <v>416</v>
      </c>
    </row>
    <row r="61" spans="1:18" ht="12.75" customHeight="1">
      <c r="A61" s="5" t="s">
        <v>37</v>
      </c>
      <c s="5"/>
      <c s="35" t="s">
        <v>72</v>
      </c>
      <c s="5"/>
      <c s="21" t="s">
        <v>211</v>
      </c>
      <c s="5"/>
      <c s="5"/>
      <c s="5"/>
      <c s="36">
        <f>0+Q61</f>
      </c>
      <c r="O61">
        <f>0+R61</f>
      </c>
      <c r="Q61">
        <f>0+I62+I66+I70</f>
      </c>
      <c>
        <f>0+O62+O66+O70</f>
      </c>
    </row>
    <row r="62" spans="1:16" ht="12.75">
      <c r="A62" s="18" t="s">
        <v>39</v>
      </c>
      <c s="23" t="s">
        <v>169</v>
      </c>
      <c s="23" t="s">
        <v>417</v>
      </c>
      <c s="18" t="s">
        <v>41</v>
      </c>
      <c s="24" t="s">
        <v>418</v>
      </c>
      <c s="25" t="s">
        <v>126</v>
      </c>
      <c s="26">
        <v>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44</v>
      </c>
      <c r="E63" s="29" t="s">
        <v>419</v>
      </c>
    </row>
    <row r="64" spans="1:5" ht="25.5">
      <c r="A64" s="30" t="s">
        <v>46</v>
      </c>
      <c r="E64" s="31" t="s">
        <v>420</v>
      </c>
    </row>
    <row r="65" spans="1:5" ht="255">
      <c r="A65" t="s">
        <v>48</v>
      </c>
      <c r="E65" s="29" t="s">
        <v>421</v>
      </c>
    </row>
    <row r="66" spans="1:16" ht="12.75">
      <c r="A66" s="18" t="s">
        <v>39</v>
      </c>
      <c s="23" t="s">
        <v>176</v>
      </c>
      <c s="23" t="s">
        <v>422</v>
      </c>
      <c s="18" t="s">
        <v>41</v>
      </c>
      <c s="24" t="s">
        <v>423</v>
      </c>
      <c s="25" t="s">
        <v>126</v>
      </c>
      <c s="26">
        <v>12.5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424</v>
      </c>
    </row>
    <row r="68" spans="1:5" ht="38.25">
      <c r="A68" s="30" t="s">
        <v>46</v>
      </c>
      <c r="E68" s="31" t="s">
        <v>425</v>
      </c>
    </row>
    <row r="69" spans="1:5" ht="255">
      <c r="A69" t="s">
        <v>48</v>
      </c>
      <c r="E69" s="29" t="s">
        <v>421</v>
      </c>
    </row>
    <row r="70" spans="1:16" ht="12.75">
      <c r="A70" s="18" t="s">
        <v>39</v>
      </c>
      <c s="23" t="s">
        <v>182</v>
      </c>
      <c s="23" t="s">
        <v>426</v>
      </c>
      <c s="18" t="s">
        <v>41</v>
      </c>
      <c s="24" t="s">
        <v>427</v>
      </c>
      <c s="25" t="s">
        <v>57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44</v>
      </c>
      <c r="E71" s="29" t="s">
        <v>428</v>
      </c>
    </row>
    <row r="72" spans="1:5" ht="25.5">
      <c r="A72" s="30" t="s">
        <v>46</v>
      </c>
      <c r="E72" s="31" t="s">
        <v>429</v>
      </c>
    </row>
    <row r="73" spans="1:5" ht="76.5">
      <c r="A73" t="s">
        <v>48</v>
      </c>
      <c r="E73" s="29" t="s">
        <v>430</v>
      </c>
    </row>
    <row r="74" spans="1:18" ht="12.75" customHeight="1">
      <c r="A74" s="5" t="s">
        <v>37</v>
      </c>
      <c s="5"/>
      <c s="35" t="s">
        <v>34</v>
      </c>
      <c s="5"/>
      <c s="21" t="s">
        <v>218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39</v>
      </c>
      <c s="23" t="s">
        <v>188</v>
      </c>
      <c s="23" t="s">
        <v>431</v>
      </c>
      <c s="18" t="s">
        <v>41</v>
      </c>
      <c s="24" t="s">
        <v>432</v>
      </c>
      <c s="25" t="s">
        <v>126</v>
      </c>
      <c s="26">
        <v>12.8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433</v>
      </c>
    </row>
    <row r="77" spans="1:5" ht="38.25">
      <c r="A77" s="30" t="s">
        <v>46</v>
      </c>
      <c r="E77" s="31" t="s">
        <v>434</v>
      </c>
    </row>
    <row r="78" spans="1:5" ht="63.75">
      <c r="A78" t="s">
        <v>48</v>
      </c>
      <c r="E78" s="29" t="s">
        <v>435</v>
      </c>
    </row>
    <row r="79" spans="1:16" ht="25.5">
      <c r="A79" s="18" t="s">
        <v>39</v>
      </c>
      <c s="23" t="s">
        <v>194</v>
      </c>
      <c s="23" t="s">
        <v>436</v>
      </c>
      <c s="18" t="s">
        <v>41</v>
      </c>
      <c s="24" t="s">
        <v>437</v>
      </c>
      <c s="25" t="s">
        <v>57</v>
      </c>
      <c s="26">
        <v>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38.25">
      <c r="A81" s="30" t="s">
        <v>46</v>
      </c>
      <c r="E81" s="31" t="s">
        <v>438</v>
      </c>
    </row>
    <row r="82" spans="1:5" ht="409.5">
      <c r="A82" t="s">
        <v>48</v>
      </c>
      <c r="E82" s="29" t="s">
        <v>439</v>
      </c>
    </row>
    <row r="83" spans="1:16" ht="12.75">
      <c r="A83" s="18" t="s">
        <v>39</v>
      </c>
      <c s="23" t="s">
        <v>200</v>
      </c>
      <c s="23" t="s">
        <v>440</v>
      </c>
      <c s="18" t="s">
        <v>41</v>
      </c>
      <c s="24" t="s">
        <v>441</v>
      </c>
      <c s="25" t="s">
        <v>120</v>
      </c>
      <c s="26">
        <v>3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44</v>
      </c>
      <c r="E84" s="29" t="s">
        <v>442</v>
      </c>
    </row>
    <row r="85" spans="1:5" ht="38.25">
      <c r="A85" s="30" t="s">
        <v>46</v>
      </c>
      <c r="E85" s="31" t="s">
        <v>443</v>
      </c>
    </row>
    <row r="86" spans="1:5" ht="102">
      <c r="A86" t="s">
        <v>48</v>
      </c>
      <c r="E86" s="29" t="s">
        <v>444</v>
      </c>
    </row>
    <row r="87" spans="1:16" ht="12.75">
      <c r="A87" s="18" t="s">
        <v>39</v>
      </c>
      <c s="23" t="s">
        <v>206</v>
      </c>
      <c s="23" t="s">
        <v>445</v>
      </c>
      <c s="18" t="s">
        <v>41</v>
      </c>
      <c s="24" t="s">
        <v>446</v>
      </c>
      <c s="25" t="s">
        <v>126</v>
      </c>
      <c s="26">
        <v>10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25.5">
      <c r="A88" s="28" t="s">
        <v>44</v>
      </c>
      <c r="E88" s="29" t="s">
        <v>447</v>
      </c>
    </row>
    <row r="89" spans="1:5" ht="25.5">
      <c r="A89" s="30" t="s">
        <v>46</v>
      </c>
      <c r="E89" s="31" t="s">
        <v>448</v>
      </c>
    </row>
    <row r="90" spans="1:5" ht="114.75">
      <c r="A90" t="s">
        <v>48</v>
      </c>
      <c r="E90" s="29" t="s">
        <v>449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